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bookViews>
    <workbookView xWindow="28680" yWindow="-120" windowWidth="29040" windowHeight="17640"/>
  </bookViews>
  <sheets>
    <sheet name="SO 01" sheetId="2" r:id="rId1"/>
  </sheets>
  <calcPr calcId="152511"/>
</workbook>
</file>

<file path=xl/calcChain.xml><?xml version="1.0" encoding="utf-8"?>
<calcChain xmlns="http://schemas.openxmlformats.org/spreadsheetml/2006/main">
  <c r="Q218" i="2" l="1"/>
  <c r="Q135" i="2"/>
  <c r="Q58" i="2"/>
  <c r="I79" i="2" l="1"/>
  <c r="I75" i="2"/>
  <c r="I227" i="2"/>
  <c r="I144" i="2" l="1"/>
  <c r="I9" i="2" l="1"/>
  <c r="O9" i="2" s="1"/>
  <c r="I13" i="2"/>
  <c r="O13" i="2"/>
  <c r="I17" i="2"/>
  <c r="O17" i="2" s="1"/>
  <c r="I21" i="2"/>
  <c r="O21" i="2" s="1"/>
  <c r="I25" i="2"/>
  <c r="O25" i="2" s="1"/>
  <c r="I30" i="2"/>
  <c r="I34" i="2"/>
  <c r="O34" i="2" s="1"/>
  <c r="I38" i="2"/>
  <c r="O38" i="2"/>
  <c r="I42" i="2"/>
  <c r="O42" i="2" s="1"/>
  <c r="I46" i="2"/>
  <c r="O46" i="2"/>
  <c r="I50" i="2"/>
  <c r="O50" i="2" s="1"/>
  <c r="I54" i="2"/>
  <c r="O54" i="2" s="1"/>
  <c r="I59" i="2"/>
  <c r="O59" i="2" s="1"/>
  <c r="I63" i="2"/>
  <c r="O63" i="2" s="1"/>
  <c r="I67" i="2"/>
  <c r="O67" i="2" s="1"/>
  <c r="I71" i="2"/>
  <c r="O71" i="2"/>
  <c r="I83" i="2"/>
  <c r="O83" i="2" s="1"/>
  <c r="I87" i="2"/>
  <c r="O87" i="2"/>
  <c r="I91" i="2"/>
  <c r="O91" i="2" s="1"/>
  <c r="I95" i="2"/>
  <c r="O95" i="2" s="1"/>
  <c r="I99" i="2"/>
  <c r="O99" i="2" s="1"/>
  <c r="I103" i="2"/>
  <c r="O103" i="2" s="1"/>
  <c r="I107" i="2"/>
  <c r="O107" i="2" s="1"/>
  <c r="I111" i="2"/>
  <c r="O111" i="2" s="1"/>
  <c r="I115" i="2"/>
  <c r="O115" i="2" s="1"/>
  <c r="I119" i="2"/>
  <c r="O119" i="2" s="1"/>
  <c r="I123" i="2"/>
  <c r="O123" i="2" s="1"/>
  <c r="I127" i="2"/>
  <c r="O127" i="2"/>
  <c r="I131" i="2"/>
  <c r="O131" i="2" s="1"/>
  <c r="I136" i="2"/>
  <c r="O136" i="2" s="1"/>
  <c r="I140" i="2"/>
  <c r="O140" i="2" s="1"/>
  <c r="I148" i="2"/>
  <c r="O148" i="2"/>
  <c r="I152" i="2"/>
  <c r="O152" i="2" s="1"/>
  <c r="I156" i="2"/>
  <c r="O156" i="2" s="1"/>
  <c r="I160" i="2"/>
  <c r="O160" i="2" s="1"/>
  <c r="I164" i="2"/>
  <c r="O164" i="2" s="1"/>
  <c r="I168" i="2"/>
  <c r="O168" i="2" s="1"/>
  <c r="I172" i="2"/>
  <c r="O172" i="2" s="1"/>
  <c r="I177" i="2"/>
  <c r="O177" i="2" s="1"/>
  <c r="I181" i="2"/>
  <c r="O181" i="2" s="1"/>
  <c r="I185" i="2"/>
  <c r="O185" i="2" s="1"/>
  <c r="I189" i="2"/>
  <c r="O189" i="2" s="1"/>
  <c r="I194" i="2"/>
  <c r="O194" i="2" s="1"/>
  <c r="I198" i="2"/>
  <c r="O198" i="2" s="1"/>
  <c r="I202" i="2"/>
  <c r="O202" i="2" s="1"/>
  <c r="I206" i="2"/>
  <c r="O206" i="2" s="1"/>
  <c r="I210" i="2"/>
  <c r="O210" i="2" s="1"/>
  <c r="I214" i="2"/>
  <c r="O214" i="2" s="1"/>
  <c r="I219" i="2"/>
  <c r="O219" i="2" s="1"/>
  <c r="I223" i="2"/>
  <c r="O223" i="2" s="1"/>
  <c r="R218" i="2" s="1"/>
  <c r="O218" i="2" s="1"/>
  <c r="I232" i="2"/>
  <c r="O232" i="2" s="1"/>
  <c r="I236" i="2"/>
  <c r="O236" i="2" s="1"/>
  <c r="I240" i="2"/>
  <c r="O240" i="2" s="1"/>
  <c r="I244" i="2"/>
  <c r="O244" i="2" s="1"/>
  <c r="I249" i="2"/>
  <c r="O249" i="2" s="1"/>
  <c r="I253" i="2"/>
  <c r="O253" i="2" s="1"/>
  <c r="I257" i="2"/>
  <c r="O257" i="2" s="1"/>
  <c r="I262" i="2"/>
  <c r="O262" i="2" s="1"/>
  <c r="I266" i="2"/>
  <c r="O266" i="2" s="1"/>
  <c r="I270" i="2"/>
  <c r="O270" i="2"/>
  <c r="I274" i="2"/>
  <c r="O274" i="2" s="1"/>
  <c r="I278" i="2"/>
  <c r="O278" i="2" s="1"/>
  <c r="I282" i="2"/>
  <c r="O282" i="2" s="1"/>
  <c r="I286" i="2"/>
  <c r="O286" i="2" s="1"/>
  <c r="I290" i="2"/>
  <c r="O290" i="2" s="1"/>
  <c r="I294" i="2"/>
  <c r="O294" i="2" s="1"/>
  <c r="I298" i="2"/>
  <c r="O298" i="2" s="1"/>
  <c r="R248" i="2" l="1"/>
  <c r="O248" i="2" s="1"/>
  <c r="I218" i="2"/>
  <c r="Q29" i="2"/>
  <c r="I29" i="2" s="1"/>
  <c r="O30" i="2"/>
  <c r="R29" i="2" s="1"/>
  <c r="O29" i="2" s="1"/>
  <c r="R8" i="2"/>
  <c r="O8" i="2" s="1"/>
  <c r="R261" i="2"/>
  <c r="O261" i="2" s="1"/>
  <c r="R231" i="2"/>
  <c r="O231" i="2" s="1"/>
  <c r="R193" i="2"/>
  <c r="O193" i="2" s="1"/>
  <c r="R135" i="2"/>
  <c r="O135" i="2" s="1"/>
  <c r="R176" i="2"/>
  <c r="O176" i="2" s="1"/>
  <c r="R58" i="2"/>
  <c r="O58" i="2" s="1"/>
  <c r="Q193" i="2"/>
  <c r="I193" i="2" s="1"/>
  <c r="Q261" i="2"/>
  <c r="I261" i="2" s="1"/>
  <c r="Q248" i="2"/>
  <c r="I248" i="2" s="1"/>
  <c r="Q176" i="2"/>
  <c r="I176" i="2" s="1"/>
  <c r="I135" i="2"/>
  <c r="Q231" i="2"/>
  <c r="I231" i="2" s="1"/>
  <c r="I58" i="2"/>
  <c r="Q8" i="2"/>
  <c r="I8" i="2" s="1"/>
  <c r="O2" i="2" l="1"/>
  <c r="I3" i="2"/>
</calcChain>
</file>

<file path=xl/sharedStrings.xml><?xml version="1.0" encoding="utf-8"?>
<sst xmlns="http://schemas.openxmlformats.org/spreadsheetml/2006/main" count="983" uniqueCount="408">
  <si>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</si>
  <si>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</si>
  <si>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</si>
  <si>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</si>
  <si>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</si>
  <si>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</si>
  <si>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</si>
  <si>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</si>
  <si>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</si>
  <si>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</si>
  <si>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</si>
  <si>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</si>
  <si>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</si>
  <si>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</si>
  <si>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</si>
  <si>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</si>
  <si>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</si>
  <si>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</si>
  <si>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</si>
  <si>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</si>
  <si>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</si>
  <si>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</si>
  <si>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</si>
  <si>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</si>
  <si>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</si>
  <si>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</si>
  <si>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</si>
  <si>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</si>
  <si>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</si>
  <si>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</si>
  <si>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</si>
  <si>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</si>
  <si>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</si>
  <si>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</si>
  <si>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KUS</t>
  </si>
  <si>
    <t>PP</t>
  </si>
  <si>
    <t>VV</t>
  </si>
  <si>
    <t>TS</t>
  </si>
  <si>
    <t>7</t>
  </si>
  <si>
    <t>8</t>
  </si>
  <si>
    <t>02940</t>
  </si>
  <si>
    <t>KPL</t>
  </si>
  <si>
    <t>HOD</t>
  </si>
  <si>
    <t>11</t>
  </si>
  <si>
    <t>12</t>
  </si>
  <si>
    <t>SO 01</t>
  </si>
  <si>
    <t>Most v km 0,989</t>
  </si>
  <si>
    <t>Všeobecné podmínky:</t>
  </si>
  <si>
    <t>027413R</t>
  </si>
  <si>
    <t>PROVIZORNÍ MOSTY - DEMONTÁŽ</t>
  </si>
  <si>
    <t>T</t>
  </si>
  <si>
    <t>DEMONTÁŽ MOSTNÍCH PROVIZORIÍ ŽM A KNO VČETNĚ JEJICH PODPĚR, VČETNĚ DOPRAVY A USKLADNĚNÍ</t>
  </si>
  <si>
    <t>1: Dle technické zprávy, výkresových příloh projektové dokumentace, TKP staveb státních drah a výkazů materiálu projektu a souhrnných částí dokumentace stavby. 
2: 201,5t</t>
  </si>
  <si>
    <t>02741R</t>
  </si>
  <si>
    <t>REPASE MOSTNÍCH PROVIZORIÍ ŽM A KNO VČETNĚ JEJICH PODPĚR</t>
  </si>
  <si>
    <t>Součástí položky jsou veškeré práce, materiál, manipulace a pomůcky potřebné pro repasi včetně strojů a zařízení. Repase vyzískaných mostních konstrukcí a podpěr bude provedena v rozsahu: repase prvků OK (vyříznutí a opětovné navaření poškozených částí, opravy styčníků, svarů a spojů, výměna poškozených dílů – předpoklad spotřeby nové oceli (vyjma spojovacích prostředků) je do 1.5t v závislosti na výsledku prohlídky ocelových konstrukcí po jejich rozebrání – prohlídku provede zástupce SŽ OŘ BRNO SMT), odvrtání a zavaření trhlin, dále bude provedena kompletní obnova PKO v kvalitě a souladu s platnými předpisy (zejména TNŽ, ISO, ČSN EN a EN a TKP objednatele), která zahrnuje i likvidaci odpadů včetně nebezpečných odpadů z původní PKO a z tryskání a z granulátu včetně poplatků za jejich uložení, kompletní dodávka všech spojovacích prostředků a jejich doplňků (podložky, matice atd.) všech montážních spojů a výměna poškozených spojovacích prostředků konstrukčních spojů dílenských (korozně nebo mechanicky poškozených – dle prohlídky zástupce SŽ OŘ SMT po rozebrání konstrukcí) – budou dodány nové, repase ložisek a jejich kotevních prvků dodávka a uložení.  Konzervování uskladňovaných dílců – konzervování mazacím tukem v místech styčných ploch, montážních spojů, třecích ploch, ložisek. Přejímka dílenská po repasi.</t>
  </si>
  <si>
    <t>OSTATNÍ POŽADAVKY - VYPRACOVÁNÍ DOKUMENTACE</t>
  </si>
  <si>
    <t>Realizační dokumentace pažení včetě statického posouzení</t>
  </si>
  <si>
    <t>1: Dle technické zprávy, výkresových příloh projektové dokumentace, TKP staveb státních drah a výkazů materiálu projektu a souhrnných částí dokumentace stavby. 
2: 1</t>
  </si>
  <si>
    <t>Zahrnuje veškeré náklady spojené s objednatelem požadovanými pracemi</t>
  </si>
  <si>
    <t>03100</t>
  </si>
  <si>
    <t>ZAŘÍZENÍ STAVENIŠTĚ - ZŘÍZENÍ, PROVOZ, DEMONTÁŽ</t>
  </si>
  <si>
    <t>zahrnuje veškeré náklady na zařízení a provoz staveniště včetně jaho likvidace na dobu potřebnou</t>
  </si>
  <si>
    <t>03440</t>
  </si>
  <si>
    <t>STAVEBNÍ VYBAVENÍ STABILNÍ PRO ČERPÁNÍ VODY</t>
  </si>
  <si>
    <t>1: Dle technické zprávy, výkresových příloh projektové dokumentace, TKP staveb státních drah a výkazů materiálu projektu a souhrnných částí dokumentace stavby. 
2: 2</t>
  </si>
  <si>
    <t>zahrnuje objednatelem povolené náklady na stavební vybavení zhotovitele</t>
  </si>
  <si>
    <t>015</t>
  </si>
  <si>
    <t>Poplatky za skládku:</t>
  </si>
  <si>
    <t>015113.R</t>
  </si>
  <si>
    <t>POPLATKY ZA LIKVIDACŮ ODPADŮ NEKONTAMINOVANÝCH - 17 05 04 VYTĚŽENÉ ZEMINY A HORNINY - III. TŘÍDA TĚŽITELNOSTI</t>
  </si>
  <si>
    <t>1: Dle technické zprávy, výkresových příloh projektové dokumentace, TKP staveb státních drah a výkazů materiálu projektu a souhrnných částí dokumentace stavby. 
2: (1636.7470405m3+260m3)*1,8t/m3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</si>
  <si>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</si>
  <si>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015140.R</t>
  </si>
  <si>
    <t>POPLATKY ZA LIKVIDACŮ ODPADŮ NEKONTAMINOVANÝCH - 17 01 01 BETON Z DEMOLIC OBJEKTŮ, ZÁKLADŮ TV</t>
  </si>
  <si>
    <t>1: Dle technické zprávy, výkresových příloh projektové dokumentace, TKP staveb státních drah a výkazů materiálu projektu a souhrnných částí dokumentace stavby. 
2: (28.8m3)*2,5t/m3</t>
  </si>
  <si>
    <t>015170.R</t>
  </si>
  <si>
    <t>POPLATKY ZA LIKVIDACŮ ODPADŮ NEKONTAMINOVANÝCH - 17 02 01 DŘEVO PO STAVEBNÍM POUŽITÍ, Z DEMOLIC</t>
  </si>
  <si>
    <t>dřevěný rošt pod opěrami</t>
  </si>
  <si>
    <t>1: Dle technické zprávy, výkresových příloh projektové dokumentace, TKP staveb státních drah a výkazů materiálu projektu a souhrnných částí dokumentace stavby. 
2: 11.1*1.2t/m3</t>
  </si>
  <si>
    <t>015240</t>
  </si>
  <si>
    <t>POPLATKY ZA LIKVIDACŮ ODPADŮ NEKONTAMINOVANÝCH - 20 03 99 ODPAD PODOBNÝ KOMUNÁLNÍMU ODPADU</t>
  </si>
  <si>
    <t>z likvidace bezdomovcovy skrýše</t>
  </si>
  <si>
    <t>1: Dle technické zprávy, výkresových příloh projektové dokumentace, TKP staveb státních drah a výkazů materiálu projektu a souhrnných částí dokumentace stavby. 
2: 2t</t>
  </si>
  <si>
    <t>015330.R</t>
  </si>
  <si>
    <t>POPLATKY ZA LIKVIDACŮ ODPADŮ NEKONTAMINOVANÝCH - 17 05 04 KAMENNÁ SUŤ</t>
  </si>
  <si>
    <t>vybourané stávající opěry a pilíře</t>
  </si>
  <si>
    <t>1: Dle technické zprávy, výkresových příloh projektové dokumentace, TKP staveb státních drah a výkazů materiálu projektu a souhrnných částí dokumentace stavby. 
2: 637.32*2.2t/m3</t>
  </si>
  <si>
    <t>015510.R</t>
  </si>
  <si>
    <t>POPLATKY ZA LIKVIDACŮ ODPADŮ NEBEZPEČNÝCH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</si>
  <si>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
2: 787,27t</t>
  </si>
  <si>
    <t>015670.R</t>
  </si>
  <si>
    <t>POPLATKY ZA LIKVIDACŮ ODPADŮ NEBEZPEČNÝCH - 17 01 06* KONTAMINOVANÁ STAVEBNÍ SUŤ A BETONY Z DEMOLIC</t>
  </si>
  <si>
    <t>1: Dle technické zprávy, výkresových příloh projektové dokumentace, TKP staveb státních drah a výkazů materiálu projektu a souhrnných částí dokumentace stavby. 
2: 4,1t</t>
  </si>
  <si>
    <t>Zemní práce:</t>
  </si>
  <si>
    <t>13</t>
  </si>
  <si>
    <t>111208</t>
  </si>
  <si>
    <t>ODSTRANĚNÍ KŘOVIN S ODVOZEM DO 20KM</t>
  </si>
  <si>
    <t>M2</t>
  </si>
  <si>
    <t>1: Dle technické zprávy, výkresových příloh projektové dokumentace, TKP staveb státních drah a výkazů materiálu projektu a souhrnných částí dokumentace stavby. 
2: 150m2</t>
  </si>
  <si>
    <t>odstranění křovin a stromů do průměru 100 mmdoprava dřevin na předepsanou vzdálenostspálení na hromadách nebo štěpkování</t>
  </si>
  <si>
    <t>14</t>
  </si>
  <si>
    <t>112018</t>
  </si>
  <si>
    <t>KÁCENÍ STROMŮ D KMENE DO 0,5M S ODSTRANĚNÍM PAŘEZŮ, ODVOZ DO 20KM</t>
  </si>
  <si>
    <t>1: Dle technické zprávy, výkresových příloh projektové dokumentace, TKP staveb státních drah a výkazů materiálu projektu a souhrnných částí dokumentace stavby. 
2: 23ks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</si>
  <si>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</si>
  <si>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15</t>
  </si>
  <si>
    <t>112028</t>
  </si>
  <si>
    <t>KÁCENÍ STROMŮ D KMENE DO 0,9M S ODSTRANĚNÍM PAŘEZŮ, ODVOZ DO 20KM</t>
  </si>
  <si>
    <t>1: Dle technické zprávy, výkresových příloh projektové dokumentace, TKP staveb státních drah a výkazů materiálu projektu a souhrnných částí dokumentace stavby. 
2: 9ks</t>
  </si>
  <si>
    <t>16</t>
  </si>
  <si>
    <t>112048</t>
  </si>
  <si>
    <t>KÁCENÍ STROMŮ D KMENE DO 0,3M S ODSTRANĚNÍM PAŘEZŮ, ODVOZ DO 20KM</t>
  </si>
  <si>
    <t>1: Dle technické zprávy, výkresových příloh projektové dokumentace, TKP staveb státních drah a výkazů materiálu projektu a souhrnných částí dokumentace stavby. 
2: 8ks</t>
  </si>
  <si>
    <t>17</t>
  </si>
  <si>
    <t>11514</t>
  </si>
  <si>
    <t>ČERPÁNÍ VODY DO 4000 L/MIN</t>
  </si>
  <si>
    <t>4 dny, 2 jámy</t>
  </si>
  <si>
    <t>1: Dle technické zprávy, výkresových příloh projektové dokumentace, TKP staveb státních drah a výkazů materiálu projektu a souhrnných částí dokumentace stavby. 
2: 4*2ks*24hod</t>
  </si>
  <si>
    <t>Položka čerpání vody na povrchu zahrnuje i potrubí, pohotovost záložní čerpací soupravy a zřízení čerpací jímky. Součástí položky je také následná demontáž a likvidace těchto zařízení</t>
  </si>
  <si>
    <t>18</t>
  </si>
  <si>
    <t>12110</t>
  </si>
  <si>
    <t>SEJMUTÍ ORNICE NEBO LESNÍ PŮDY</t>
  </si>
  <si>
    <t>M3</t>
  </si>
  <si>
    <t>1: Dle technické zprávy, výkresových příloh projektové dokumentace, TKP staveb státních drah a výkazů materiálu projektu a souhrnných částí dokumentace stavby. 
2: 300*0,2</t>
  </si>
  <si>
    <t>položka zahrnuje sejmutí ornice bez ohledu na tloušťku vrstvy a její vodorovnou dopravunezahrnuje uložení na trvalou skládku</t>
  </si>
  <si>
    <t>19</t>
  </si>
  <si>
    <t>12293</t>
  </si>
  <si>
    <t>ODKOPÁVKY A PROKOPÁVKY OBECNÉ TŘ. III</t>
  </si>
  <si>
    <t>Odstranění dočasného záhozu z koryta řeky</t>
  </si>
  <si>
    <t>1: Dle technické zprávy, výkresových příloh projektové dokumentace, TKP staveb státních drah a výkazů materiálu projektu a souhrnných částí dokumentace stavby. 
2: 260m3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</si>
  <si>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</si>
  <si>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20</t>
  </si>
  <si>
    <t>122938</t>
  </si>
  <si>
    <t>ODKOPÁVKY A PROKOPÁVKY OBECNÉ TŘ. III, ODVOZ DO 20KM</t>
  </si>
  <si>
    <t>Veškeré odkopávky, které nejsou uvedeny v jiných položkách včetně odkopání části zpětného zásypu v oblasti pilot</t>
  </si>
  <si>
    <t>1: Dle technické zprávy, výkresových příloh projektové dokumentace, TKP staveb státních drah a výkazů materiálu projektu a souhrnných částí dokumentace stavby. 
2: (10,74m*6,9m*6m+9,38m*2,93m*2,93m*0,5+12,74m*2,48m*2,48m*0,5+6,84m*8,75m*3,38m+6,84m*1,74m*1,74m*0,5+6,84m*1,96m*1,96m*0,5+12,45m*3,38m*3,38m*0,5)+(2,5m*8,2m*1m)+(8,5m*10,6m*0,6m)+(8,75m*6,9m*8,64m+6,9m*4,66m*4,66m*0,5+8,75m*5,75m*5,75m*0,5)</t>
  </si>
  <si>
    <t>21</t>
  </si>
  <si>
    <t>132838</t>
  </si>
  <si>
    <t>HLOUBENÍ RÝH ŠÍŘ DO 2M PAŽ I NEPAŽ TŘ. II, ODVOZ DO 20KM</t>
  </si>
  <si>
    <t>Rýhy pro svedení vody z odvodňovačů pod mostem</t>
  </si>
  <si>
    <t>1: Dle technické zprávy, výkresových příloh projektové dokumentace, TKP staveb státních drah a výkazů materiálu projektu a souhrnných částí dokumentace stavby. 
2: 7,8m2*0,8m*2ks+12m2*0,8m*2ks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</si>
  <si>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</si>
  <si>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22</t>
  </si>
  <si>
    <t>17451</t>
  </si>
  <si>
    <t>ZÁSYP JAM A RÝH ZE ZEMIN NEPROPUSTNÝCH</t>
  </si>
  <si>
    <t>1: Dle technické zprávy, výkresových příloh projektové dokumentace, TKP staveb státních drah a výkazů materiálu projektu a souhrnných částí dokumentace stavby. 
2: 500m3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</si>
  <si>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</si>
  <si>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</si>
  <si>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</si>
  <si>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</si>
  <si>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Zásyp za opěrami + zásyp před vrtáním pilot</t>
  </si>
  <si>
    <t>1: Dle technické zprávy, výkresových příloh projektové dokumentace, TKP staveb státních drah a výkazů materiálu projektu a souhrnných částí dokumentace stavby. 
2: (26,5m2+9,1m2+17,6m2+5,3m2)*6,35m+(74m2*3,8m*2)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</si>
  <si>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</si>
  <si>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24</t>
  </si>
  <si>
    <t>17561</t>
  </si>
  <si>
    <t>OBSYP POTRUBÍ A OBJEKTŮ Z HORNIN KAMENITÝCH</t>
  </si>
  <si>
    <t>Obsyp drenáže za rubem opěr</t>
  </si>
  <si>
    <t>1: Dle technické zprávy, výkresových příloh projektové dokumentace, TKP staveb státních drah a výkazů materiálu projektu a souhrnných částí dokumentace stavby. 
2: 0,72m2*6,35m*2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</si>
  <si>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</si>
  <si>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25</t>
  </si>
  <si>
    <t>18214</t>
  </si>
  <si>
    <t>ÚPRAVA POVRCHŮ SROVNÁNÍM ÚZEMÍ V TL DO 0,25M</t>
  </si>
  <si>
    <t>1: Dle technické zprávy, výkresových příloh projektové dokumentace, TKP staveb státních drah a výkazů materiálu projektu a souhrnných částí dokumentace stavby. 
2: 300m2</t>
  </si>
  <si>
    <t>položka zahrnuje srovnání výškových rozdílů terénu</t>
  </si>
  <si>
    <t>26</t>
  </si>
  <si>
    <t>18223</t>
  </si>
  <si>
    <t>ROZPROSTŘENÍ ORNICE VE SVAHU V TL DO 0,20M</t>
  </si>
  <si>
    <t>1: Dle technické zprávy, výkresových příloh projektové dokumentace, TKP staveb státních drah a výkazů materiálu projektu a souhrnných částí dokumentace stavby. 
2: (173m2+188m2+105m2+187m2)</t>
  </si>
  <si>
    <t>položka zahrnuje:nutné přemístění ornice z dočasných skládek vzdálených do 50mrozprostření ornice v předepsané tloušťce ve svahu přes 1:5</t>
  </si>
  <si>
    <t>27</t>
  </si>
  <si>
    <t>18233</t>
  </si>
  <si>
    <t>ROZPROSTŘENÍ ORNICE V ROVINĚ V TL DO 0,20M</t>
  </si>
  <si>
    <t>položka zahrnuje:nutné přemístění ornice z dočasných skládek vzdálených do 50mrozprostření ornice v předepsané tloušťce v rovině a ve svahu do 1:5</t>
  </si>
  <si>
    <t>28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</si>
  <si>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</si>
  <si>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</si>
  <si>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
2: 653m2+300m2</t>
  </si>
  <si>
    <t>Zahrnuje dodání předepsané travní směsi, hydroosev na ornici, zalévání, první pokosení, to vše bez ohledu na sklon terénu</t>
  </si>
  <si>
    <t>29</t>
  </si>
  <si>
    <t>184BR</t>
  </si>
  <si>
    <t>NÁHRADNÍ VÝSADBA</t>
  </si>
  <si>
    <t>Náhradní výsadba dle rozhodnutí č. j. MHB_OZP/441/2020/Ko-9 ze dne 3. 2. 2020, viz doklady</t>
  </si>
  <si>
    <t>1:  
2: 1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</si>
  <si>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Položka zahrnuje veškerý materiál, výrobky a polotovary, včetně mimostaveništní a vnitrostaveništní dopravy (rovněž přesuny), včetně naložení a složení, cenu dřevin a veškeré další práce spojené s jejich výýsadbou. Dále položka obsahuje ošetzření, řez, následné zalívání a další ošetřování po dobu 5 let.</t>
  </si>
  <si>
    <t>Základy:</t>
  </si>
  <si>
    <t>30</t>
  </si>
  <si>
    <t>21461H</t>
  </si>
  <si>
    <t>SEPARAČNÍ GEOTEXTILIE DO 1000G/M2</t>
  </si>
  <si>
    <t>Ochrana hydroizolace</t>
  </si>
  <si>
    <t>1: Dle technické zprávy, výkresových příloh projektové dokumentace, TKP staveb státních drah a výkazů materiálu projektu a souhrnných částí dokumentace stavby. 
2: (38m2+28,8m2*2)*2+(7*6,35m)*2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</si>
  <si>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</si>
  <si>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31</t>
  </si>
  <si>
    <t>224325</t>
  </si>
  <si>
    <t>PILOTY ZE ŽELEZOBETONU C30/37</t>
  </si>
  <si>
    <t>1: Dle technické zprávy, výkresových příloh projektové dokumentace, TKP staveb státních drah a výkazů materiálu projektu a souhrnných částí dokumentace stavby. 
2: (3.14*0.9m*0.9m/4)*136.8m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</si>
  <si>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betonu- zhotovení nepropustného, mrazuvzdorného betonu a betonu požadované trvanlivosti a vlastností- užití potřebných přísad a technologií výroby betonu- zřízení pracovních a dilatačních spar, včetně potřebných úprav, výplně, vložek, opracování, očištění a ošetření- bednění  požadovaných  konstr. (i ztracené) s úpravou  dle požadované  kvality povrchu betonu, včetně odbedňovacích a odskružovacích prostředků- podpěrné  konstr. (skruže) a lešení všech druhů pro bednění, uložení čerstvého betonu, výztuže a doplňkových konstr., vč. požadovaných otvorů, ochranných a bezpečnostních opatření a základů těchto konstrukcí a lešení- vytvoření kotevních čel, kapes, nálitků, a sedel- zřízení  všech  požadovaných  otvorů, kapes, výklenků, prostupů, dutin, drážek a pod., vč. ztížení práce a úprav  kolem nich- úpravy pro osazení výztuže, doplňkových konstrukcí a vybavení- úpravy povrchu pro položení požadované izolace, povlaků a nátěrů, případně vyspravení- upevnění kotevních prvků a doplňkových konstrukcí- nátěry zabraňující soudržnost betonu a bednění- výplň, těsnění  a tmelení spar a spojů- opatření  povrchů  betonu  izolací  proti zemní vlhkosti v částech, kde přijdou do styku se zeminou nebo kamenivem- případné zřízení spojovací vrstvy u základů- úpravy pro osazení zařízení ochrany konstrukce proti vlivu bludných proudů- objem betonu pro přebetonování a nadbetonování, který se nepřičítá ke stanovenému objemu výplně piloty- ukončení piloty pod ústím vrtu a vyplnění zbývající části sypaninou nebo kamenivem- odbourání a odstranění znehodnocené části výplně a úprava hlavy piloty před výstavbou další konstrukční části- zřízení výplně piloty pod hladinou vody- veškerý materiál, výrobky a polotovary, včetně mimostaveništní a vnitrostaveništní dopravy- nezahrnuje dodání a osazení výztuže, nezahrnuje vrty</t>
  </si>
  <si>
    <t>32</t>
  </si>
  <si>
    <t>224365</t>
  </si>
  <si>
    <t>VÝZTUŽ PILOT Z OCELI 10505, B500B</t>
  </si>
  <si>
    <t>1: Dle technické zprávy, výkresových příloh projektové dokumentace, TKP staveb státních drah a výkazů materiálu projektu a souhrnných částí dokumentace stavby. 
2: 9.161t</t>
  </si>
  <si>
    <t>položka zahrnuje:-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</si>
  <si>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33</t>
  </si>
  <si>
    <t>22818</t>
  </si>
  <si>
    <t>VYTAHOVÁNÍ PILOT Z DŘEVĚNÝCH DÍLCŮ</t>
  </si>
  <si>
    <t>1: Dle technické zprávy, výkresových příloh projektové dokumentace, TKP staveb státních drah a výkazů materiálu projektu a souhrnných částí dokumentace stavby. 
2: 3,14*0,15m*0,15m*5m*10ks</t>
  </si>
  <si>
    <t>zahrnuje i vodorovnou dopravu a uložení na skládku (bez poplatku)</t>
  </si>
  <si>
    <t>34</t>
  </si>
  <si>
    <t>23117A</t>
  </si>
  <si>
    <t>ŠTĚTOVÉ STĚNY BERANĚNÉ Z KOVOVÝCH DÍLCŮ TRVALÉ (PLOCHA)</t>
  </si>
  <si>
    <t>1: Dle technické zprávy, výkresových příloh projektové dokumentace, TKP staveb státních drah a výkazů materiálu projektu a souhrnných částí dokumentace stavby. 
2: (10,7m*2+6,9m*2)*6,45m+(10,7m*2+6,9m*2)*8,87m</t>
  </si>
  <si>
    <t>- zřízení stěny- dodání štětovnic v požadované kvalitě,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</t>
  </si>
  <si>
    <t>35</t>
  </si>
  <si>
    <t>237172</t>
  </si>
  <si>
    <t>ODŘEZÁNÍ ŠTĚTOVÝCH STĚN Z KOVOVÝCH DÍLCŮ</t>
  </si>
  <si>
    <t>M</t>
  </si>
  <si>
    <t>1: Dle technické zprávy, výkresových příloh projektové dokumentace, TKP staveb státních drah a výkazů materiálu projektu a souhrnných částí dokumentace stavby. 
2: (10,7m*2+6,9m*2)*2</t>
  </si>
  <si>
    <t>položka zahrnuje odstranění stěn včetně odvozu a uložení na skládku</t>
  </si>
  <si>
    <t>36</t>
  </si>
  <si>
    <t>264541</t>
  </si>
  <si>
    <t>VRTY PRO PILOTY TŘ V D DO 1000MM</t>
  </si>
  <si>
    <t>1: Dle technické zprávy, výkresových příloh projektové dokumentace, TKP staveb státních drah a výkazů materiálu projektu a souhrnných částí dokumentace stavby. 
2: 9,9m*8+7,2m*8</t>
  </si>
  <si>
    <t>položka zahrnuje:- zřízení vrtu, svislou a vodorovnou dopravu zeminy bez uložení na skládku, vrtací práce zapaž. i nepaž. vrtu- čerpání vody z vrtu, vyčištění vrtu- zabezpečení vrtacích prací- dopravu, nájem, provoz a přemístění, montáž a demontáž vrtacích zařízení a dalších mechanismů- lešení a podpěrné konstrukce pro práci a manipulaci s vrtacím zařízení a dalších mechanismů- vrtací plošiny vč. zemních prací, zpevnění, odvodnění a pod.- v případě zapažení dočasnými pažnicemi jejich opotřebení- v případě zapažení suspenzí veškeré hospodaření s ní- nezahrnuje zapažení trvalými pažnicemi- nezahrnuje uložení zeminy na skládku a poplatek za skládkunevykazuje se hluché vrtání</t>
  </si>
  <si>
    <t>37</t>
  </si>
  <si>
    <t>272325</t>
  </si>
  <si>
    <t>ZÁKLADY ZE ŽELEZOBETONU DO C30/37</t>
  </si>
  <si>
    <t>Základ opěr a křídel</t>
  </si>
  <si>
    <t>1: Dle technické zprávy, výkresových příloh projektové dokumentace, TKP staveb státních drah a výkazů materiálu projektu a souhrnných částí dokumentace stavby. 
2: (4,4m2*5,35m)*2+(5,16m*1,2m*1,45m*2)*2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</si>
  <si>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</si>
  <si>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38</t>
  </si>
  <si>
    <t>272365</t>
  </si>
  <si>
    <t>VÝZTUŽ ZÁKLADŮ Z OCELI 10505, B500B</t>
  </si>
  <si>
    <t>1: Dle technické zprávy, výkresových příloh projektové dokumentace, TKP staveb státních drah a výkazů materiálu projektu a souhrnných částí dokumentace stavby. 
2: 7,28t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</si>
  <si>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</si>
  <si>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Svislé konstrukce (a kompletní):</t>
  </si>
  <si>
    <t>39</t>
  </si>
  <si>
    <t>317326R</t>
  </si>
  <si>
    <t>ÚLOŽNÉ BLOKY ZE ŽELEZOBETONU DO C45/55</t>
  </si>
  <si>
    <t>Úložné bloky (hrobečky) pod ložisky</t>
  </si>
  <si>
    <t>1: Dle technické zprávy, výkresových příloh projektové dokumentace, TKP staveb státních drah a výkazů materiálu projektu a souhrnných částí dokumentace stavby. 
2: 1,1m*0,44m*0,7m*4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</si>
  <si>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</si>
  <si>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40</t>
  </si>
  <si>
    <t>333325</t>
  </si>
  <si>
    <t>MOSTNÍ OPĚRY A KŘÍDLA ZE ŽELEZOVÉHO BETONU DO C30/37</t>
  </si>
  <si>
    <t>1: Dle technické zprávy, výkresových příloh projektové dokumentace, TKP staveb státních drah a výkazů materiálu projektu a souhrnných částí dokumentace stavby. 
2: (38,3m2*1,2*2+9,37m2*5,35m)*2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</si>
  <si>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</si>
  <si>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41</t>
  </si>
  <si>
    <t>333365</t>
  </si>
  <si>
    <t>VÝZTUŽ MOSTNÍCH OPĚR A KŘÍDEL Z OCELI 10505, B500B</t>
  </si>
  <si>
    <t>1: Dle technické zprávy, výkresových příloh projektové dokumentace, TKP staveb státních drah a výkazů materiálu projektu a souhrnných částí dokumentace stavby. 
2: 17.027t</t>
  </si>
  <si>
    <t>42</t>
  </si>
  <si>
    <t>348173</t>
  </si>
  <si>
    <t>ZÁBRADLÍ Z DÍLCŮ KOVOVÝCH ŽÁROVĚ ZINK PONOREM S NÁTĚREM</t>
  </si>
  <si>
    <t>KG</t>
  </si>
  <si>
    <t>1: Dle technické zprávy, výkresových příloh projektové dokumentace, TKP staveb státních drah a výkazů materiálu projektu a souhrnných částí dokumentace stavby. 
2: 1022,64kg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</si>
  <si>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</si>
  <si>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</si>
  <si>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43</t>
  </si>
  <si>
    <t>42194R</t>
  </si>
  <si>
    <t>KOMPLETNÍ DODÁVKA MOSTNÍ OCELOVÉ KONSTRUKCE A PŘÍSLUŠENSTVÍ</t>
  </si>
  <si>
    <t>1: Dle technické zprávy, výkresových příloh projektové dokumentace, TKP staveb státních drah a výkazů materiálu projektu a souhrnných částí dokumentace stavby. 
2: 275,039t</t>
  </si>
  <si>
    <t>44</t>
  </si>
  <si>
    <t>428732</t>
  </si>
  <si>
    <t>KALOTOVÉ LOŽISKO PRO ZATÍŽ. DO 5MN, JEDNOSMĚRNÉ</t>
  </si>
  <si>
    <t>1: Dle technické zprávy, výkresových příloh projektové dokumentace, TKP staveb státních drah a výkazů materiálu projektu a souhrnných částí dokumentace stavby. 
2: 2ks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</si>
  <si>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</si>
  <si>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45</t>
  </si>
  <si>
    <t>428733</t>
  </si>
  <si>
    <t>KALOTOVÉ LOŽISKO PRO ZATÍŽ. DO 5MN, PEVNÉ</t>
  </si>
  <si>
    <t>1: Dle technické zprávy, výkresových příloh projektové dokumentace, TKP staveb státních drah a výkazů materiálu projektu a souhrnných částí dokumentace stavby. 
2: 1ks</t>
  </si>
  <si>
    <t>46</t>
  </si>
  <si>
    <t>451314</t>
  </si>
  <si>
    <t>PODKLADNÍ A VÝPLŇOVÉ VRSTVY Z PROSTÉHO BETONU C25/30</t>
  </si>
  <si>
    <t>Podkladní beton + spádový beton</t>
  </si>
  <si>
    <t>1: Dle technické zprávy, výkresových příloh projektové dokumentace, TKP staveb státních drah a výkazů materiálu projektu a souhrnných částí dokumentace stavby. 
2: (74m2*0,15m)*2+(2.46m2*6,35m)+(1,31m2*6,35m)</t>
  </si>
  <si>
    <t>47</t>
  </si>
  <si>
    <t>45147</t>
  </si>
  <si>
    <t>PODKL A VÝPLŇ VRSTVY Z MALTY PLASTICKÉ</t>
  </si>
  <si>
    <t>Podlití ložisek + zalití MDZ</t>
  </si>
  <si>
    <t>1: Dle technické zprávy, výkresových příloh projektové dokumentace, TKP staveb státních drah a výkazů materiálu projektu a souhrnných částí dokumentace stavby. 
2: (0,7m*0,7m*0,13m)*4+(0,9m2*0,3m+1,6m*0,36m*0,36m*0,5+0,3m*0,25m*1,755m)*4</t>
  </si>
  <si>
    <t>Položka zahrnuje veškerý materiál, výrobky a polotovary, včetně mimostaveništní a vnitrostaveništní dopravy (rovněž přesuny), včetně naložení a složení, případně s uložením.</t>
  </si>
  <si>
    <t>48</t>
  </si>
  <si>
    <t>465512.R</t>
  </si>
  <si>
    <t>DLAŽBY Z LOMOVÉHO KAMENE NA MC</t>
  </si>
  <si>
    <t>včetně betonového lože tl. min. 150 mm</t>
  </si>
  <si>
    <t>1: Dle technické zprávy, výkresových příloh projektové dokumentace, TKP staveb státních drah a výkazů materiálu projektu a souhrnných částí dokumentace stavby. 
2: (11,35m*1m+0,5m*0,7m)*4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</si>
  <si>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</si>
  <si>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Komunikace:</t>
  </si>
  <si>
    <t>49</t>
  </si>
  <si>
    <t>501103</t>
  </si>
  <si>
    <t>ZŘÍZENÍ KONSTRUKČNÍ VRSTVY TĚLESA ŽELEZNIČNÍHO SPODKU ZE ŠTĚRKODRTI VYZÍSKANÉ</t>
  </si>
  <si>
    <t>Zásyp rýh pod odvodňovači</t>
  </si>
  <si>
    <t>1: Dle technické zprávy, výkresových příloh projektové dokumentace, TKP staveb státních drah a výkazů materiálu projektu a souhrnných částí dokumentace stavby. 
2: 31,68m3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</si>
  <si>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</si>
  <si>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50</t>
  </si>
  <si>
    <t>58301</t>
  </si>
  <si>
    <t>KRYT ZE SINIČNÍCH DÍLCŮ (PANELŮ) TL 150MM</t>
  </si>
  <si>
    <t>Dočasná příjezdová cesta k O02   
podsyp štěrkodrtí tl. 150 mm</t>
  </si>
  <si>
    <t>1: Dle technické zprávy, výkresových příloh projektové dokumentace, TKP staveb státních drah a výkazů materiálu projektu a souhrnných částí dokumentace stavby. 
2: 2226m2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</si>
  <si>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</si>
  <si>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</si>
  <si>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51</t>
  </si>
  <si>
    <t>711111</t>
  </si>
  <si>
    <t>IZOLACE BĚŽNÝCH KONSTRUKCÍ PROTI ZEMNÍ VLHKOSTI ASFALTOVÝMI NÁTĚRY</t>
  </si>
  <si>
    <t>Typ IV - Jedná se o vrstvu nátěru – 1 x Np + 2 x Na – na všech ostatních nových betonových plochách na styku zeminou (200 mm nad kontaktní plochu), není-li tato plocha chráněna jiným SVI.</t>
  </si>
  <si>
    <t>1: Dle technické zprávy, výkresových příloh projektové dokumentace, TKP staveb státních drah a výkazů materiálu projektu a souhrnných částí dokumentace stavby. 
2: 19,48m2*4+2,15m*7,75m*2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</si>
  <si>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</si>
  <si>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52</t>
  </si>
  <si>
    <t>711112</t>
  </si>
  <si>
    <t>IZOLACE BĚŽNÝCH KONSTRUKCÍ PROTI ZEMNÍ VLHKOSTI ASFALTOVÝMI PÁSY</t>
  </si>
  <si>
    <t>Typ II – U SŽDC schválený SVI proti stékající vodě a zemní vlhkosti na bázi natavovaných izolačních pásů dle TKP a TNŽ 73 6280 s ochranou tvořenou geotextilií o hmotnosti 1000 g/m2    
Typ II je použit na rub zavěšených mostních křídel a opěr.   
Typ III – U SŽDC schválený SVI proti stékající vodě a zemní vlhkosti na bázi natavovaných izolačních pásů dle TKP a TNŽ 73 6280 s ochranou tvořenou geotextilií o hmotnosti 1000 g/m2.   
Typ III je použit na podkladní beton pod odvodňovací trubkou za rubem opěr</t>
  </si>
  <si>
    <t>1: Dle technické zprávy, výkresových příloh projektové dokumentace, TKP staveb státních drah a výkazů materiálu projektu a souhrnných částí dokumentace stavby. 
2: 280,1m2</t>
  </si>
  <si>
    <t>53</t>
  </si>
  <si>
    <t>711116R</t>
  </si>
  <si>
    <t>IZOLACE BĚŽN KONSTR STŘÍKANÁ</t>
  </si>
  <si>
    <t>Typ I – U SŽDC schválený SVI proti stékající vodě a zemní vlhkosti nevyžadující ochranu - stříkaná bezešvá izolace. SVI bude v souladu s TKP a TNŽ 73 6280.   
Typ I je použit pod kolejí na nosné konstrukci a na rubu závěrných zdí.</t>
  </si>
  <si>
    <t>1: Dle technické zprávy, výkresových příloh projektové dokumentace, TKP staveb státních drah a výkazů materiálu projektu a souhrnných částí dokumentace stavby. 
2: 1,875m*6,35m*2+(0,57m+0,52m+1,75m)*2*59m</t>
  </si>
  <si>
    <t>54</t>
  </si>
  <si>
    <t>75B762</t>
  </si>
  <si>
    <t>OCHRANNÁ OPATŘENÍ VE STAVEBNÍ ČÁSTI</t>
  </si>
  <si>
    <t>KS</t>
  </si>
  <si>
    <t>jiskřiště u každého mostního ložiska</t>
  </si>
  <si>
    <t>1: Dle technické zprávy, výkresových příloh projektové dokumentace, TKP staveb státních drah a výkazů materiálu projektu a souhrnných částí dokumentace stavby. 
2: 4ks</t>
  </si>
  <si>
    <t>1. Položka obsahuje: – veškeré práce a materiáln obsažený v názvu položky</t>
  </si>
  <si>
    <t>Potrubí:</t>
  </si>
  <si>
    <t>55</t>
  </si>
  <si>
    <t>84914</t>
  </si>
  <si>
    <t>POTRUBÍ ODPADNÍ MOSTNÍCH OBJEKTŮ ZE SKLOLAM TRUB DN DO 200MM</t>
  </si>
  <si>
    <t>Odvodnění mostu nad místní komunikací</t>
  </si>
  <si>
    <t>1: Dle technické zprávy, výkresových příloh projektové dokumentace, TKP staveb státních drah a výkazů materiálu projektu a souhrnných částí dokumentace stavby. 
2: 9,5m*2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</si>
  <si>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</si>
  <si>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56</t>
  </si>
  <si>
    <t>87533</t>
  </si>
  <si>
    <t>POTRUBÍ DREN Z TRUB PLAST DN DO 150MM</t>
  </si>
  <si>
    <t>1: Dle technické zprávy, výkresových příloh projektové dokumentace, TKP staveb státních drah a výkazů materiálu projektu a souhrnných částí dokumentace stavby. 
2: 1.2m*4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</si>
  <si>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</si>
  <si>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57</t>
  </si>
  <si>
    <t>875332</t>
  </si>
  <si>
    <t>POTRUBÍ DREN Z TRUB PLAST DN DO 150MM DĚROVANÝCH</t>
  </si>
  <si>
    <t>1: Dle technické zprávy, výkresových příloh projektové dokumentace, TKP staveb státních drah a výkazů materiálu projektu a souhrnných částí dokumentace stavby. 
2: 6.35m*2</t>
  </si>
  <si>
    <t>Ostatní práce:</t>
  </si>
  <si>
    <t>58</t>
  </si>
  <si>
    <t>931.R</t>
  </si>
  <si>
    <t>MOSTNÍ ZÁVĚR C-PROFIL, DILATACE +-50 MM (KOMPLET)</t>
  </si>
  <si>
    <t>1: Dle technické zprávy, výkresových příloh projektové dokumentace, TKP staveb státních drah a výkazů materiálu projektu a souhrnných částí dokumentace stavby. 
2: 8m*2ks</t>
  </si>
  <si>
    <t>- výrobní dokumentace (vč. technologického předpisu)- dodání kompletního dil. zařízení vč. všech přepravních a montážních úprav a zařízení- řezání a sváření na staveništi a eventuelní nutnou opravu nátěrů po těchto úkonech- bednění a dodatečné zabetonování dilatačního zařízení- pro kovové součásti je nutné užít ustanovení pro TMCH.94- dodání spojovacího, kotevního a těsnícího materiálu- úprava a příprava prostoru, včetně kotevních prvků, jejich ošetření a očištění- zřízení kompletního mostního závěru podle příslušného technolog. předpisu, včetně předepsaného nastavení- zřízení mostního závěru po etapách, včetně pracovních spar a spojů- úprava  most. závěru  ve styku  s ostatními konstrukcemi  a zařízeními (u obrubníků a podél vozovek, na chodnících, na římsách, napojení izolací a pod.)- ochrana mostního závěru proti bludným proudům a vývody pro jejich měření- ochrana mostního závěru do doby provedení definitivního stavu, veškeré provizorní úpravy a opatření- konečné  úpravy most. závěru jako  povrchové  povlaky, zálivky, které  nejsou součástí jiných konstrukcí, vyčištění, osaz. krytek šroubů, tmelení, těsnění, výplň spar a pod.- úprava, očištění a ošetření prostoru kolem mostního závěru- opatření mostního závěru znakem výrobce a typovým číslem- provedení odborné prohlídky, je-li požadována</t>
  </si>
  <si>
    <t>59</t>
  </si>
  <si>
    <t>93312</t>
  </si>
  <si>
    <t>ZATĚŽOVACÍ ZKOUŠKA MOSTU STATICKÁ 1. POLE DO 500M2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</si>
  <si>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</si>
  <si>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60</t>
  </si>
  <si>
    <t>93322</t>
  </si>
  <si>
    <t>ZATĚŽ ZKOUŠKA MOSTU DYNAMIC 1.POLE DO 500M2</t>
  </si>
  <si>
    <t>61</t>
  </si>
  <si>
    <t>936312</t>
  </si>
  <si>
    <t>DROBNÉ DOPLŇK KONSTR BETON MONOLIT DO C12/15</t>
  </si>
  <si>
    <t>Betonová matrice pro vrtání pilot</t>
  </si>
  <si>
    <t>1: Dle technické zprávy, výkresových příloh projektové dokumentace, TKP staveb státních drah a výkazů materiálu projektu a souhrnných částí dokumentace stavby. 
2: (4m*8m-8ks*1m2)*0,3m*2</t>
  </si>
  <si>
    <t>62</t>
  </si>
  <si>
    <t>93631R</t>
  </si>
  <si>
    <t>DROBNÉ DOPLŇK KONSTR BETON MONOLIT</t>
  </si>
  <si>
    <t>Vyznačení letopočtu výstavby na spodní stavbě</t>
  </si>
  <si>
    <t>63</t>
  </si>
  <si>
    <t>936501</t>
  </si>
  <si>
    <t>DROBNÉ DOPLŇK KONSTR KOVOVÉ NEREZ</t>
  </si>
  <si>
    <t>Veškeré nerezové prvky uvedené ve výkazu oceli včetně nerezových prvků dilatačních závěrů, kapotáže, krytí apod.</t>
  </si>
  <si>
    <t>1: Dle technické zprávy, výkresových příloh projektové dokumentace, TKP staveb státních drah a výkazů materiálu projektu a souhrnných částí dokumentace stavby. 
2: 8676kg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</si>
  <si>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</si>
  <si>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64</t>
  </si>
  <si>
    <t>966118R</t>
  </si>
  <si>
    <t>ODSTRANĚNÍ ÚLOŽNÝCH BLOKŮ MOSTNÍCH PROVIZORIÍ A JEJICH SOUČÁSTÍ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</si>
  <si>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</si>
  <si>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65</t>
  </si>
  <si>
    <t>966138</t>
  </si>
  <si>
    <t>BOURÁNÍ KONSTRUKCÍ Z KAMENE NA MC S ODVOZEM DO 20KM</t>
  </si>
  <si>
    <t>Vybourání původních opěr a pilířů</t>
  </si>
  <si>
    <t>1: Dle technické zprávy, výkresových příloh projektové dokumentace, TKP staveb státních drah a výkazů materiálu projektu a souhrnných částí dokumentace stavby. 
2: (28,8m2*7,7m)*2+(11,4m2*8,5m)*2</t>
  </si>
  <si>
    <t>66</t>
  </si>
  <si>
    <t>966168</t>
  </si>
  <si>
    <t>BOURÁNÍ KONSTRUKCÍ ZE ŽELEZOBETONU S ODVOZEM DO 20KM</t>
  </si>
  <si>
    <t>Základ pod stávajícím PIŽMEM</t>
  </si>
  <si>
    <t>1: Dle technické zprávy, výkresových příloh projektové dokumentace, TKP staveb státních drah a výkazů materiálu projektu a souhrnných částí dokumentace stavby. 
2: 48m2*0,6m</t>
  </si>
  <si>
    <t>67</t>
  </si>
  <si>
    <t>966178</t>
  </si>
  <si>
    <t>BOURÁNÍ KONSTRUKCÍ ZE DŘEVA S ODVOZEM DO 20KM</t>
  </si>
  <si>
    <t>Vybourání dřevěného roštu pod opěrami</t>
  </si>
  <si>
    <t>1: Dle technické zprávy, výkresových příloh projektové dokumentace, TKP staveb státních drah a výkazů materiálu projektu a souhrnných částí dokumentace stavby. 
2: 37m2*0,15m*2</t>
  </si>
  <si>
    <t>933333</t>
  </si>
  <si>
    <t>ZKOUŠKA INTEGRITY ULTRAZVUKEM ODRAZ METOD PIT PILOT SYSTÉMOVÝCH</t>
  </si>
  <si>
    <t>1: Dle technické zprávy, výkresových příloh projektové dokumentace, TKP staveb státních drah a výkazů materiálu projektu a souhrnných částí dokumentace stavby.
2: 16</t>
  </si>
  <si>
    <t>Položka obsahuje podklady a dokumentaci zkoušky; - případné stavební práce spojené s přípravou a provedením zkoušky; - veškerá zkušební a měřící zařízení vč. opotřebení a nájmu; - výpomoce při vlastní zkoušce; - provedení vlastní zkoušky a její vyhodnocení.</t>
  </si>
  <si>
    <t>.</t>
  </si>
  <si>
    <r>
      <t xml:space="preserve">Demontáž stávajících ocelových mostních konstrukcí a jejich podpěr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</t>
    </r>
    <r>
      <rPr>
        <strike/>
        <sz val="10"/>
        <color rgb="FFFF0000"/>
        <rFont val="Arial"/>
        <family val="2"/>
        <charset val="238"/>
      </rPr>
      <t>škodlivých nátěrových hmot nebo granulátu s jejich obsahem nebo</t>
    </r>
    <r>
      <rPr>
        <sz val="10"/>
        <color rgb="FFFF0000"/>
        <rFont val="Arial"/>
        <family val="2"/>
        <charset val="238"/>
      </rPr>
      <t xml:space="preserve"> vodotěsných izolací, dokumentaci zhotovitele včetně potřebných statických posudků, veškerý materiál, spojovací prostředky a materiál, veškeré práce, techniku, stroje, dále veškeré přípravky, pomůcky, konstrukce a podpěry potřebné pro demontáž, jeřáby, zakládání v potřebném rozsahu pro účel demontáže a likvidace (nebo uskladnění) a demontáže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demontáž ocelových mostních konstrukcí a jejich podpěr dle specifikací  dokumentace a požadavků zhotovitele. Součástí této položky jsou také veškeré potřebné zemní práce, demontážní plošiny a jejich odstranění a likvidace, přístupové cesty a nájezdy nebo sjezdy a provizorní přemostění.   
Před zahájením demontáže bude provedena písemná evidence všech prvků a spojovacích prostředků a odsouhlasena zástupcem objednatele – SŽ OŘ BRNO SMT.   
Přejímka po uskladnění (dílce budou proloženy a nakonzervovány, musí být odsouhlasen stav a počet prvků a PKO po dopravě a manipulaci).   
Dopravu nacení zhotovitel z místa stavby na dílnu pro provedení repase a obnovy PKO (je požadováno provést na dílně) a dále z dílny po repasi do skladu státních hmotných rezerv v Kroměříži (ŽM 60) a na úložiště OŘ Brno v Křenovicích (KNO 155).</t>
    </r>
  </si>
  <si>
    <t>Kompletní dodávku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přepětím, jiskřiště).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 včetně doplnění potřebných průzkumů (požaduje se min jedna sonda v místě každé montážní podpěry),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úpravu přístupových cest a nájezdů nebo sjezdů a úpravu provizorních přemostění.</t>
  </si>
  <si>
    <t>21461F</t>
  </si>
  <si>
    <t>SEPARAČNÍ GEOTEXTILIE DO 600G/M2</t>
  </si>
  <si>
    <t>pod provizorní komunikaci</t>
  </si>
  <si>
    <t>1: Dle technické zprávy, výkresových příloh projektové dokumentace, TKP staveb státních drah a výkazů materiálu projektu a souhrnných částí dokumentace stavby.
2: 2226</t>
  </si>
  <si>
    <t>11346A</t>
  </si>
  <si>
    <t>ODSTRANĚNÍ KRYTU ZPEVNĚNÝCH PLOCH ZE SILNIČ DÍLCŮ (PANELŮ) VČET PODKL - BEZ DOPRAVY</t>
  </si>
  <si>
    <t>1: Dle technické zprávy, výkresových příloh projektové dokumentace, TKP staveb státních drah a výkazů materiálu projektu a souhrnných částí dokumentace stavby.
2: 2226m2*(0,15m+0,15m)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</si>
  <si>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</si>
  <si>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11346B</t>
  </si>
  <si>
    <t>ODSTRANĚNÍ KRYTU ZPEVNĚNÝCH PLOCH ZE SILNIČ DÍLCŮ (PANELŮ) VČET PODKL - DOPRAVA</t>
  </si>
  <si>
    <t>tkm</t>
  </si>
  <si>
    <t>1: Dle technické zprávy, výkresových příloh projektové dokumentace, TKP staveb státních drah a výkazů materiálu projektu a souhrnných částí dokumentace stavby.
2: (2226m2*(0,15m+0,15m))*2,5t/m3*20km</t>
  </si>
  <si>
    <t>Položka zahrnuje samostatnou dopravu suti a vybouraných hmot. Množství se určí jako součin hmotnosti [t] a požadované vzdálenosti [km].</t>
  </si>
  <si>
    <t>provizorní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</si>
</sst>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1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right" vertical="top" wrapText="1"/>
    </xf>
    <xf numFmtId="49" fontId="7" fillId="0" borderId="1" xfId="1" applyNumberFormat="1" applyFont="1" applyFill="1" applyBorder="1" applyAlignment="1">
      <alignment horizontal="right" vertical="top" wrapText="1"/>
    </xf>
    <xf numFmtId="0" fontId="7" fillId="0" borderId="1" xfId="1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center" vertical="top"/>
    </xf>
    <xf numFmtId="164" fontId="7" fillId="0" borderId="1" xfId="1" applyNumberFormat="1" applyFont="1" applyFill="1" applyBorder="1" applyAlignment="1">
      <alignment horizontal="center" vertical="top"/>
    </xf>
    <xf numFmtId="4" fontId="7" fillId="0" borderId="1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right" vertical="top" wrapText="1"/>
    </xf>
    <xf numFmtId="49" fontId="7" fillId="0" borderId="4" xfId="1" applyNumberFormat="1" applyFont="1" applyFill="1" applyBorder="1" applyAlignment="1">
      <alignment horizontal="right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8" xfId="1" applyFont="1" applyFill="1" applyBorder="1" applyAlignment="1">
      <alignment horizontal="center" vertical="top"/>
    </xf>
    <xf numFmtId="164" fontId="7" fillId="0" borderId="4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right" vertical="top" wrapText="1"/>
    </xf>
    <xf numFmtId="49" fontId="7" fillId="0" borderId="0" xfId="1" applyNumberFormat="1" applyFont="1" applyFill="1" applyBorder="1" applyAlignment="1">
      <alignment horizontal="right" vertical="top" wrapText="1"/>
    </xf>
    <xf numFmtId="0" fontId="7" fillId="0" borderId="2" xfId="1" applyFont="1" applyFill="1" applyBorder="1" applyAlignment="1">
      <alignment vertical="top" wrapText="1"/>
    </xf>
    <xf numFmtId="0" fontId="8" fillId="0" borderId="7" xfId="1" applyFont="1" applyFill="1" applyBorder="1" applyAlignment="1">
      <alignment vertical="top" wrapText="1"/>
    </xf>
    <xf numFmtId="0" fontId="7" fillId="0" borderId="9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horizontal="center" vertical="top"/>
    </xf>
    <xf numFmtId="4" fontId="7" fillId="0" borderId="0" xfId="1" applyNumberFormat="1" applyFont="1" applyFill="1" applyBorder="1" applyAlignment="1">
      <alignment horizontal="center" vertical="top"/>
    </xf>
    <xf numFmtId="0" fontId="7" fillId="0" borderId="3" xfId="1" applyFont="1" applyFill="1" applyBorder="1" applyAlignment="1">
      <alignment horizontal="right" vertical="top"/>
    </xf>
    <xf numFmtId="49" fontId="7" fillId="0" borderId="3" xfId="1" applyNumberFormat="1" applyFont="1" applyFill="1" applyBorder="1" applyAlignment="1">
      <alignment horizontal="right" vertical="top"/>
    </xf>
    <xf numFmtId="0" fontId="7" fillId="0" borderId="10" xfId="1" applyFont="1" applyFill="1" applyBorder="1" applyAlignment="1">
      <alignment vertical="top"/>
    </xf>
    <xf numFmtId="0" fontId="7" fillId="0" borderId="7" xfId="1" applyFont="1" applyFill="1" applyBorder="1" applyAlignment="1">
      <alignment vertical="top"/>
    </xf>
    <xf numFmtId="0" fontId="7" fillId="0" borderId="11" xfId="1" applyFont="1" applyFill="1" applyBorder="1" applyAlignment="1">
      <alignment horizontal="center" vertical="top"/>
    </xf>
    <xf numFmtId="164" fontId="7" fillId="0" borderId="3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14" fontId="9" fillId="2" borderId="3" xfId="0" applyNumberFormat="1" applyFont="1" applyFill="1" applyBorder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1" xfId="0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right" vertical="top" wrapText="1"/>
    </xf>
    <xf numFmtId="49" fontId="7" fillId="0" borderId="1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top"/>
    </xf>
    <xf numFmtId="164" fontId="7" fillId="0" borderId="1" xfId="1" applyNumberFormat="1" applyFont="1" applyBorder="1" applyAlignment="1">
      <alignment horizontal="center" vertical="top"/>
    </xf>
    <xf numFmtId="4" fontId="7" fillId="0" borderId="1" xfId="1" applyNumberFormat="1" applyFont="1" applyBorder="1" applyAlignment="1">
      <alignment horizontal="center" vertical="top"/>
    </xf>
    <xf numFmtId="0" fontId="7" fillId="0" borderId="4" xfId="1" applyFont="1" applyBorder="1" applyAlignment="1">
      <alignment horizontal="left" vertical="top"/>
    </xf>
    <xf numFmtId="0" fontId="7" fillId="0" borderId="4" xfId="1" applyFont="1" applyBorder="1" applyAlignment="1">
      <alignment horizontal="right" vertical="top" wrapText="1"/>
    </xf>
    <xf numFmtId="49" fontId="7" fillId="0" borderId="4" xfId="1" applyNumberFormat="1" applyFont="1" applyBorder="1" applyAlignment="1">
      <alignment horizontal="right" vertical="top" wrapText="1"/>
    </xf>
    <xf numFmtId="0" fontId="7" fillId="0" borderId="6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/>
    </xf>
    <xf numFmtId="164" fontId="7" fillId="0" borderId="4" xfId="1" applyNumberFormat="1" applyFont="1" applyBorder="1" applyAlignment="1">
      <alignment horizontal="center" vertical="top"/>
    </xf>
    <xf numFmtId="4" fontId="7" fillId="0" borderId="4" xfId="1" applyNumberFormat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7" fillId="0" borderId="0" xfId="1" applyFont="1" applyAlignment="1">
      <alignment horizontal="right" vertical="top" wrapText="1"/>
    </xf>
    <xf numFmtId="49" fontId="7" fillId="0" borderId="0" xfId="1" applyNumberFormat="1" applyFont="1" applyAlignment="1">
      <alignment horizontal="right" vertical="top" wrapText="1"/>
    </xf>
    <xf numFmtId="0" fontId="7" fillId="0" borderId="2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7" fillId="0" borderId="9" xfId="1" applyFont="1" applyBorder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4" fontId="7" fillId="0" borderId="0" xfId="1" applyNumberFormat="1" applyFont="1" applyAlignment="1">
      <alignment horizontal="center" vertical="top"/>
    </xf>
    <xf numFmtId="0" fontId="7" fillId="0" borderId="3" xfId="1" applyFont="1" applyBorder="1" applyAlignment="1">
      <alignment horizontal="left" vertical="top"/>
    </xf>
    <xf numFmtId="0" fontId="7" fillId="0" borderId="3" xfId="1" applyFont="1" applyBorder="1" applyAlignment="1">
      <alignment horizontal="right" vertical="top"/>
    </xf>
    <xf numFmtId="49" fontId="7" fillId="0" borderId="3" xfId="1" applyNumberFormat="1" applyFont="1" applyBorder="1" applyAlignment="1">
      <alignment horizontal="right" vertical="top"/>
    </xf>
    <xf numFmtId="0" fontId="7" fillId="0" borderId="10" xfId="1" applyFont="1" applyBorder="1" applyAlignment="1">
      <alignment vertical="top"/>
    </xf>
    <xf numFmtId="0" fontId="7" fillId="0" borderId="11" xfId="1" applyFont="1" applyBorder="1" applyAlignment="1">
      <alignment horizontal="center" vertical="top"/>
    </xf>
    <xf numFmtId="164" fontId="7" fillId="0" borderId="3" xfId="1" applyNumberFormat="1" applyFont="1" applyBorder="1" applyAlignment="1">
      <alignment horizontal="center" vertical="top"/>
    </xf>
    <xf numFmtId="4" fontId="7" fillId="0" borderId="3" xfId="1" applyNumberFormat="1" applyFont="1" applyBorder="1" applyAlignment="1">
      <alignment horizontal="center" vertical="top"/>
    </xf>
    <xf numFmtId="0" fontId="7" fillId="0" borderId="1" xfId="1" applyFont="1" applyBorder="1" applyAlignment="1">
      <alignment vertical="top"/>
    </xf>
    <xf numFmtId="0" fontId="7" fillId="0" borderId="0" xfId="1" applyFont="1" applyAlignment="1">
      <alignment vertical="top"/>
    </xf>
    <xf numFmtId="0" fontId="8" fillId="0" borderId="1" xfId="1" applyFont="1" applyBorder="1" applyAlignment="1">
      <alignment vertical="top" wrapText="1"/>
    </xf>
    <xf numFmtId="0" fontId="7" fillId="0" borderId="3" xfId="1" applyFont="1" applyBorder="1" applyAlignment="1">
      <alignment vertical="top"/>
    </xf>
    <xf numFmtId="0" fontId="7" fillId="0" borderId="4" xfId="1" applyFont="1" applyBorder="1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" fontId="0" fillId="0" borderId="0" xfId="0" applyNumberFormat="1">
      <alignment vertical="center"/>
    </xf>
  </cellXfs>
  <cellStyles count="2">
    <cellStyle name="Normální" xfId="0" builtinId="0"/>
    <cellStyle name="normální 3" xfId="1"/>
  </cellStyles>
  <dxfs count="3">
    <dxf>
      <fill>
        <patternFill patternType="lightGrid">
          <fgColor rgb="FFC00000"/>
          <bgColor indexed="65"/>
        </patternFill>
      </fill>
    </dxf>
    <dxf>
      <fill>
        <patternFill patternType="lightGrid">
          <fgColor rgb="FFC00000"/>
          <bgColor indexed="65"/>
        </patternFill>
      </fill>
    </dxf>
    <dxf>
      <fill>
        <patternFill patternType="lightGrid">
          <fgColor rgb="FFC00000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>
          <a:extLst>
            <a:ext uri="{FF2B5EF4-FFF2-40B4-BE49-F238E27FC236}">
              <a16:creationId xmlns="" xmlns:a16="http://schemas.microsoft.com/office/drawing/2014/main" id="{5D7F6235-DE81-4FAA-9D51-4144CA55F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1"/>
  <sheetViews>
    <sheetView tabSelected="1" topLeftCell="B1" zoomScaleNormal="100" workbookViewId="0">
      <pane ySplit="7" topLeftCell="A261" activePane="bottomLeft" state="frozen"/>
      <selection pane="bottomLeft" activeCell="S265" sqref="S265"/>
    </sheetView>
  </sheetViews>
  <sheetFormatPr defaultRowHeight="12.75" customHeight="1" x14ac:dyDescent="0.2"/>
  <cols>
    <col min="1" max="1" width="15.85546875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4" width="0" hidden="1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5">
        <v>44130</v>
      </c>
      <c r="O2">
        <f>0+O8+O29+O58+O135+O176+O193+O218+O231+O248+O261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110" t="s">
        <v>5</v>
      </c>
      <c r="D3" s="111"/>
      <c r="E3" s="7" t="s">
        <v>6</v>
      </c>
      <c r="F3" s="1"/>
      <c r="G3" s="4"/>
      <c r="H3" s="3" t="s">
        <v>45</v>
      </c>
      <c r="I3" s="27">
        <f>0+I8+I29+I58+I135+I176+I193+I218+I231+I248+I261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112" t="s">
        <v>45</v>
      </c>
      <c r="D4" s="113"/>
      <c r="E4" s="10" t="s">
        <v>46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109" t="s">
        <v>14</v>
      </c>
      <c r="B5" s="109" t="s">
        <v>16</v>
      </c>
      <c r="C5" s="109" t="s">
        <v>18</v>
      </c>
      <c r="D5" s="109" t="s">
        <v>19</v>
      </c>
      <c r="E5" s="109" t="s">
        <v>20</v>
      </c>
      <c r="F5" s="109" t="s">
        <v>22</v>
      </c>
      <c r="G5" s="109" t="s">
        <v>24</v>
      </c>
      <c r="H5" s="109" t="s">
        <v>26</v>
      </c>
      <c r="I5" s="109"/>
      <c r="O5" t="s">
        <v>11</v>
      </c>
      <c r="P5" t="s">
        <v>13</v>
      </c>
    </row>
    <row r="6" spans="1:18" ht="12.75" customHeight="1" x14ac:dyDescent="0.2">
      <c r="A6" s="109"/>
      <c r="B6" s="109"/>
      <c r="C6" s="109"/>
      <c r="D6" s="109"/>
      <c r="E6" s="109"/>
      <c r="F6" s="109"/>
      <c r="G6" s="109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15</v>
      </c>
      <c r="D8" s="11"/>
      <c r="E8" s="14" t="s">
        <v>47</v>
      </c>
      <c r="F8" s="11"/>
      <c r="G8" s="11"/>
      <c r="H8" s="11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2" t="s">
        <v>32</v>
      </c>
      <c r="B9" s="56" t="s">
        <v>17</v>
      </c>
      <c r="C9" s="56" t="s">
        <v>48</v>
      </c>
      <c r="D9" s="57" t="s">
        <v>33</v>
      </c>
      <c r="E9" s="58" t="s">
        <v>49</v>
      </c>
      <c r="F9" s="59" t="s">
        <v>50</v>
      </c>
      <c r="G9" s="60">
        <v>201.5</v>
      </c>
      <c r="H9" s="61">
        <v>0</v>
      </c>
      <c r="I9" s="61">
        <f>ROUND(ROUND(H9,2)*ROUND(G9,3),2)</f>
        <v>0</v>
      </c>
      <c r="O9">
        <f>(I9*21)/100</f>
        <v>0</v>
      </c>
      <c r="P9" t="s">
        <v>13</v>
      </c>
    </row>
    <row r="10" spans="1:18" ht="25.5" x14ac:dyDescent="0.2">
      <c r="A10" s="21" t="s">
        <v>35</v>
      </c>
      <c r="B10" s="62"/>
      <c r="C10" s="62"/>
      <c r="D10" s="62"/>
      <c r="E10" s="63" t="s">
        <v>51</v>
      </c>
      <c r="F10" s="62"/>
      <c r="G10" s="62"/>
      <c r="H10" s="62"/>
      <c r="I10" s="62"/>
    </row>
    <row r="11" spans="1:18" ht="51" x14ac:dyDescent="0.2">
      <c r="A11" s="23" t="s">
        <v>36</v>
      </c>
      <c r="B11" s="62"/>
      <c r="C11" s="62"/>
      <c r="D11" s="62"/>
      <c r="E11" s="64" t="s">
        <v>52</v>
      </c>
      <c r="F11" s="62"/>
      <c r="G11" s="62"/>
      <c r="H11" s="62"/>
      <c r="I11" s="62"/>
    </row>
    <row r="12" spans="1:18" ht="357" x14ac:dyDescent="0.2">
      <c r="A12" t="s">
        <v>37</v>
      </c>
      <c r="B12" s="62"/>
      <c r="C12" s="62"/>
      <c r="D12" s="62"/>
      <c r="E12" s="63" t="s">
        <v>392</v>
      </c>
      <c r="F12" s="62"/>
      <c r="G12" s="62"/>
      <c r="H12" s="62"/>
      <c r="I12" s="62"/>
    </row>
    <row r="13" spans="1:18" x14ac:dyDescent="0.2">
      <c r="A13" s="12" t="s">
        <v>32</v>
      </c>
      <c r="B13" s="16" t="s">
        <v>13</v>
      </c>
      <c r="C13" s="16" t="s">
        <v>53</v>
      </c>
      <c r="D13" s="12" t="s">
        <v>33</v>
      </c>
      <c r="E13" s="17" t="s">
        <v>54</v>
      </c>
      <c r="F13" s="18" t="s">
        <v>50</v>
      </c>
      <c r="G13" s="19">
        <v>201.5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35</v>
      </c>
      <c r="E14" s="22" t="s">
        <v>33</v>
      </c>
    </row>
    <row r="15" spans="1:18" ht="51" x14ac:dyDescent="0.2">
      <c r="A15" s="23" t="s">
        <v>36</v>
      </c>
      <c r="E15" s="24" t="s">
        <v>52</v>
      </c>
    </row>
    <row r="16" spans="1:18" ht="229.5" x14ac:dyDescent="0.2">
      <c r="A16" t="s">
        <v>37</v>
      </c>
      <c r="E16" s="22" t="s">
        <v>55</v>
      </c>
    </row>
    <row r="17" spans="1:18" x14ac:dyDescent="0.2">
      <c r="A17" s="12" t="s">
        <v>32</v>
      </c>
      <c r="B17" s="16" t="s">
        <v>12</v>
      </c>
      <c r="C17" s="16" t="s">
        <v>40</v>
      </c>
      <c r="D17" s="12" t="s">
        <v>33</v>
      </c>
      <c r="E17" s="17" t="s">
        <v>56</v>
      </c>
      <c r="F17" s="18" t="s">
        <v>41</v>
      </c>
      <c r="G17" s="19">
        <v>1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8" x14ac:dyDescent="0.2">
      <c r="A18" s="21" t="s">
        <v>35</v>
      </c>
      <c r="E18" s="22" t="s">
        <v>57</v>
      </c>
    </row>
    <row r="19" spans="1:18" ht="51" x14ac:dyDescent="0.2">
      <c r="A19" s="23" t="s">
        <v>36</v>
      </c>
      <c r="E19" s="24" t="s">
        <v>58</v>
      </c>
    </row>
    <row r="20" spans="1:18" x14ac:dyDescent="0.2">
      <c r="A20" t="s">
        <v>37</v>
      </c>
      <c r="E20" s="22" t="s">
        <v>59</v>
      </c>
    </row>
    <row r="21" spans="1:18" x14ac:dyDescent="0.2">
      <c r="A21" s="12" t="s">
        <v>32</v>
      </c>
      <c r="B21" s="16" t="s">
        <v>21</v>
      </c>
      <c r="C21" s="16" t="s">
        <v>60</v>
      </c>
      <c r="D21" s="12" t="s">
        <v>33</v>
      </c>
      <c r="E21" s="17" t="s">
        <v>61</v>
      </c>
      <c r="F21" s="18" t="s">
        <v>41</v>
      </c>
      <c r="G21" s="19">
        <v>1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8" x14ac:dyDescent="0.2">
      <c r="A22" s="21" t="s">
        <v>35</v>
      </c>
      <c r="E22" s="22" t="s">
        <v>33</v>
      </c>
    </row>
    <row r="23" spans="1:18" ht="51" x14ac:dyDescent="0.2">
      <c r="A23" s="23" t="s">
        <v>36</v>
      </c>
      <c r="E23" s="24" t="s">
        <v>58</v>
      </c>
    </row>
    <row r="24" spans="1:18" ht="25.5" x14ac:dyDescent="0.2">
      <c r="A24" t="s">
        <v>37</v>
      </c>
      <c r="E24" s="22" t="s">
        <v>62</v>
      </c>
    </row>
    <row r="25" spans="1:18" x14ac:dyDescent="0.2">
      <c r="A25" s="12" t="s">
        <v>32</v>
      </c>
      <c r="B25" s="16" t="s">
        <v>23</v>
      </c>
      <c r="C25" s="16" t="s">
        <v>63</v>
      </c>
      <c r="D25" s="12" t="s">
        <v>33</v>
      </c>
      <c r="E25" s="17" t="s">
        <v>64</v>
      </c>
      <c r="F25" s="18" t="s">
        <v>41</v>
      </c>
      <c r="G25" s="19">
        <v>2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8" x14ac:dyDescent="0.2">
      <c r="A26" s="21" t="s">
        <v>35</v>
      </c>
      <c r="E26" s="22" t="s">
        <v>33</v>
      </c>
    </row>
    <row r="27" spans="1:18" ht="51" x14ac:dyDescent="0.2">
      <c r="A27" s="23" t="s">
        <v>36</v>
      </c>
      <c r="E27" s="24" t="s">
        <v>65</v>
      </c>
    </row>
    <row r="28" spans="1:18" x14ac:dyDescent="0.2">
      <c r="A28" t="s">
        <v>37</v>
      </c>
      <c r="E28" s="22" t="s">
        <v>66</v>
      </c>
    </row>
    <row r="29" spans="1:18" ht="12.75" customHeight="1" x14ac:dyDescent="0.2">
      <c r="A29" s="5" t="s">
        <v>31</v>
      </c>
      <c r="B29" s="5"/>
      <c r="C29" s="25" t="s">
        <v>67</v>
      </c>
      <c r="D29" s="5"/>
      <c r="E29" s="14" t="s">
        <v>68</v>
      </c>
      <c r="F29" s="5"/>
      <c r="G29" s="5"/>
      <c r="H29" s="5"/>
      <c r="I29" s="26">
        <f>0+Q29</f>
        <v>0</v>
      </c>
      <c r="O29">
        <f>0+R29</f>
        <v>0</v>
      </c>
      <c r="Q29">
        <f>0+I30+I34+I38+I42+I46+I50+I54</f>
        <v>0</v>
      </c>
      <c r="R29">
        <f>0+O30+O34+O38+O42+O46+O50+O54</f>
        <v>0</v>
      </c>
    </row>
    <row r="30" spans="1:18" ht="25.5" x14ac:dyDescent="0.2">
      <c r="A30" s="12" t="s">
        <v>32</v>
      </c>
      <c r="B30" s="16" t="s">
        <v>25</v>
      </c>
      <c r="C30" s="16" t="s">
        <v>69</v>
      </c>
      <c r="D30" s="12" t="s">
        <v>33</v>
      </c>
      <c r="E30" s="17" t="s">
        <v>70</v>
      </c>
      <c r="F30" s="18" t="s">
        <v>50</v>
      </c>
      <c r="G30" s="19">
        <v>3414.145</v>
      </c>
      <c r="H30" s="20">
        <v>0</v>
      </c>
      <c r="I30" s="20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1" t="s">
        <v>35</v>
      </c>
      <c r="E31" s="22" t="s">
        <v>33</v>
      </c>
    </row>
    <row r="32" spans="1:18" ht="51" x14ac:dyDescent="0.2">
      <c r="A32" s="23" t="s">
        <v>36</v>
      </c>
      <c r="E32" s="24" t="s">
        <v>71</v>
      </c>
    </row>
    <row r="33" spans="1:16" ht="89.25" x14ac:dyDescent="0.2">
      <c r="A33" t="s">
        <v>37</v>
      </c>
      <c r="E33" s="22" t="s">
        <v>72</v>
      </c>
    </row>
    <row r="34" spans="1:16" ht="25.5" x14ac:dyDescent="0.2">
      <c r="A34" s="12" t="s">
        <v>32</v>
      </c>
      <c r="B34" s="16" t="s">
        <v>38</v>
      </c>
      <c r="C34" s="16" t="s">
        <v>73</v>
      </c>
      <c r="D34" s="12" t="s">
        <v>33</v>
      </c>
      <c r="E34" s="17" t="s">
        <v>74</v>
      </c>
      <c r="F34" s="18" t="s">
        <v>50</v>
      </c>
      <c r="G34" s="19">
        <v>72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1" t="s">
        <v>35</v>
      </c>
      <c r="E35" s="22" t="s">
        <v>33</v>
      </c>
    </row>
    <row r="36" spans="1:16" ht="51" x14ac:dyDescent="0.2">
      <c r="A36" s="23" t="s">
        <v>36</v>
      </c>
      <c r="E36" s="24" t="s">
        <v>75</v>
      </c>
    </row>
    <row r="37" spans="1:16" ht="89.25" x14ac:dyDescent="0.2">
      <c r="A37" t="s">
        <v>37</v>
      </c>
      <c r="E37" s="22" t="s">
        <v>72</v>
      </c>
    </row>
    <row r="38" spans="1:16" ht="25.5" x14ac:dyDescent="0.2">
      <c r="A38" s="12" t="s">
        <v>32</v>
      </c>
      <c r="B38" s="16" t="s">
        <v>39</v>
      </c>
      <c r="C38" s="16" t="s">
        <v>76</v>
      </c>
      <c r="D38" s="12" t="s">
        <v>33</v>
      </c>
      <c r="E38" s="17" t="s">
        <v>77</v>
      </c>
      <c r="F38" s="18" t="s">
        <v>50</v>
      </c>
      <c r="G38" s="19">
        <v>13.32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1" t="s">
        <v>35</v>
      </c>
      <c r="E39" s="22" t="s">
        <v>78</v>
      </c>
    </row>
    <row r="40" spans="1:16" ht="51" x14ac:dyDescent="0.2">
      <c r="A40" s="23" t="s">
        <v>36</v>
      </c>
      <c r="E40" s="24" t="s">
        <v>79</v>
      </c>
    </row>
    <row r="41" spans="1:16" ht="89.25" x14ac:dyDescent="0.2">
      <c r="A41" t="s">
        <v>37</v>
      </c>
      <c r="E41" s="22" t="s">
        <v>72</v>
      </c>
    </row>
    <row r="42" spans="1:16" ht="25.5" x14ac:dyDescent="0.2">
      <c r="A42" s="12" t="s">
        <v>32</v>
      </c>
      <c r="B42" s="16" t="s">
        <v>28</v>
      </c>
      <c r="C42" s="16" t="s">
        <v>80</v>
      </c>
      <c r="D42" s="12" t="s">
        <v>33</v>
      </c>
      <c r="E42" s="17" t="s">
        <v>81</v>
      </c>
      <c r="F42" s="18" t="s">
        <v>50</v>
      </c>
      <c r="G42" s="19">
        <v>2</v>
      </c>
      <c r="H42" s="20">
        <v>0</v>
      </c>
      <c r="I42" s="20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1" t="s">
        <v>35</v>
      </c>
      <c r="E43" s="22" t="s">
        <v>82</v>
      </c>
    </row>
    <row r="44" spans="1:16" ht="51" x14ac:dyDescent="0.2">
      <c r="A44" s="23" t="s">
        <v>36</v>
      </c>
      <c r="E44" s="24" t="s">
        <v>83</v>
      </c>
    </row>
    <row r="45" spans="1:16" ht="89.25" x14ac:dyDescent="0.2">
      <c r="A45" t="s">
        <v>37</v>
      </c>
      <c r="E45" s="22" t="s">
        <v>72</v>
      </c>
    </row>
    <row r="46" spans="1:16" ht="25.5" x14ac:dyDescent="0.2">
      <c r="A46" s="12" t="s">
        <v>32</v>
      </c>
      <c r="B46" s="16" t="s">
        <v>30</v>
      </c>
      <c r="C46" s="16" t="s">
        <v>84</v>
      </c>
      <c r="D46" s="12" t="s">
        <v>33</v>
      </c>
      <c r="E46" s="17" t="s">
        <v>85</v>
      </c>
      <c r="F46" s="18" t="s">
        <v>50</v>
      </c>
      <c r="G46" s="19">
        <v>1402.104</v>
      </c>
      <c r="H46" s="20">
        <v>0</v>
      </c>
      <c r="I46" s="20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1" t="s">
        <v>35</v>
      </c>
      <c r="E47" s="22" t="s">
        <v>86</v>
      </c>
    </row>
    <row r="48" spans="1:16" ht="51" x14ac:dyDescent="0.2">
      <c r="A48" s="23" t="s">
        <v>36</v>
      </c>
      <c r="E48" s="24" t="s">
        <v>87</v>
      </c>
    </row>
    <row r="49" spans="1:18" ht="89.25" x14ac:dyDescent="0.2">
      <c r="A49" t="s">
        <v>37</v>
      </c>
      <c r="E49" s="22" t="s">
        <v>72</v>
      </c>
    </row>
    <row r="50" spans="1:18" ht="25.5" x14ac:dyDescent="0.2">
      <c r="A50" s="12" t="s">
        <v>32</v>
      </c>
      <c r="B50" s="16" t="s">
        <v>43</v>
      </c>
      <c r="C50" s="16" t="s">
        <v>88</v>
      </c>
      <c r="D50" s="12" t="s">
        <v>33</v>
      </c>
      <c r="E50" s="17" t="s">
        <v>89</v>
      </c>
      <c r="F50" s="18" t="s">
        <v>50</v>
      </c>
      <c r="G50" s="19">
        <v>787.27</v>
      </c>
      <c r="H50" s="20">
        <v>0</v>
      </c>
      <c r="I50" s="20">
        <f>ROUND(ROUND(H50,2)*ROUND(G50,3),2)</f>
        <v>0</v>
      </c>
      <c r="O50">
        <f>(I50*21)/100</f>
        <v>0</v>
      </c>
      <c r="P50" t="s">
        <v>13</v>
      </c>
    </row>
    <row r="51" spans="1:18" x14ac:dyDescent="0.2">
      <c r="A51" s="21" t="s">
        <v>35</v>
      </c>
      <c r="E51" s="22" t="s">
        <v>33</v>
      </c>
    </row>
    <row r="52" spans="1:18" ht="51" x14ac:dyDescent="0.2">
      <c r="A52" s="23" t="s">
        <v>36</v>
      </c>
      <c r="E52" s="24" t="s">
        <v>90</v>
      </c>
    </row>
    <row r="53" spans="1:18" ht="89.25" x14ac:dyDescent="0.2">
      <c r="A53" t="s">
        <v>37</v>
      </c>
      <c r="E53" s="22" t="s">
        <v>72</v>
      </c>
    </row>
    <row r="54" spans="1:18" ht="25.5" x14ac:dyDescent="0.2">
      <c r="A54" s="12" t="s">
        <v>32</v>
      </c>
      <c r="B54" s="16" t="s">
        <v>44</v>
      </c>
      <c r="C54" s="16" t="s">
        <v>91</v>
      </c>
      <c r="D54" s="12" t="s">
        <v>33</v>
      </c>
      <c r="E54" s="17" t="s">
        <v>92</v>
      </c>
      <c r="F54" s="18" t="s">
        <v>50</v>
      </c>
      <c r="G54" s="19">
        <v>4.0999999999999996</v>
      </c>
      <c r="H54" s="20">
        <v>0</v>
      </c>
      <c r="I54" s="20">
        <f>ROUND(ROUND(H54,2)*ROUND(G54,3),2)</f>
        <v>0</v>
      </c>
      <c r="O54">
        <f>(I54*21)/100</f>
        <v>0</v>
      </c>
      <c r="P54" t="s">
        <v>13</v>
      </c>
    </row>
    <row r="55" spans="1:18" x14ac:dyDescent="0.2">
      <c r="A55" s="21" t="s">
        <v>35</v>
      </c>
      <c r="E55" s="22" t="s">
        <v>33</v>
      </c>
    </row>
    <row r="56" spans="1:18" ht="51" x14ac:dyDescent="0.2">
      <c r="A56" s="23" t="s">
        <v>36</v>
      </c>
      <c r="E56" s="24" t="s">
        <v>93</v>
      </c>
    </row>
    <row r="57" spans="1:18" ht="89.25" x14ac:dyDescent="0.2">
      <c r="A57" t="s">
        <v>37</v>
      </c>
      <c r="E57" s="22" t="s">
        <v>72</v>
      </c>
    </row>
    <row r="58" spans="1:18" ht="12.75" customHeight="1" x14ac:dyDescent="0.2">
      <c r="A58" s="5" t="s">
        <v>31</v>
      </c>
      <c r="B58" s="5"/>
      <c r="C58" s="25" t="s">
        <v>17</v>
      </c>
      <c r="D58" s="5"/>
      <c r="E58" s="14" t="s">
        <v>94</v>
      </c>
      <c r="F58" s="5"/>
      <c r="G58" s="5"/>
      <c r="H58" s="5"/>
      <c r="I58" s="26">
        <f>0+Q58</f>
        <v>0</v>
      </c>
      <c r="O58">
        <f>0+R58</f>
        <v>0</v>
      </c>
      <c r="Q58" s="114">
        <f>0+I59+I63+I67+I71+I83+I87+I91+I95+I99+I103+I107+I111+I115+I119+I123+I127+I131+I75+I79</f>
        <v>0</v>
      </c>
      <c r="R58">
        <f>0+O59+O63+O67+O71+O83+O87+O91+O95+O99+O103+O107+O111+O115+O119+O123+O127+O131</f>
        <v>0</v>
      </c>
    </row>
    <row r="59" spans="1:18" x14ac:dyDescent="0.2">
      <c r="A59" s="12" t="s">
        <v>32</v>
      </c>
      <c r="B59" s="16" t="s">
        <v>95</v>
      </c>
      <c r="C59" s="16" t="s">
        <v>96</v>
      </c>
      <c r="D59" s="12" t="s">
        <v>33</v>
      </c>
      <c r="E59" s="17" t="s">
        <v>97</v>
      </c>
      <c r="F59" s="18" t="s">
        <v>98</v>
      </c>
      <c r="G59" s="19">
        <v>150</v>
      </c>
      <c r="H59" s="20">
        <v>0</v>
      </c>
      <c r="I59" s="20">
        <f>ROUND(ROUND(H59,2)*ROUND(G59,3),2)</f>
        <v>0</v>
      </c>
      <c r="O59">
        <f>(I59*21)/100</f>
        <v>0</v>
      </c>
      <c r="P59" t="s">
        <v>13</v>
      </c>
    </row>
    <row r="60" spans="1:18" x14ac:dyDescent="0.2">
      <c r="A60" s="21" t="s">
        <v>35</v>
      </c>
      <c r="E60" s="22" t="s">
        <v>33</v>
      </c>
    </row>
    <row r="61" spans="1:18" ht="51" x14ac:dyDescent="0.2">
      <c r="A61" s="23" t="s">
        <v>36</v>
      </c>
      <c r="E61" s="24" t="s">
        <v>99</v>
      </c>
    </row>
    <row r="62" spans="1:18" ht="25.5" x14ac:dyDescent="0.2">
      <c r="A62" t="s">
        <v>37</v>
      </c>
      <c r="E62" s="22" t="s">
        <v>100</v>
      </c>
    </row>
    <row r="63" spans="1:18" ht="25.5" x14ac:dyDescent="0.2">
      <c r="A63" s="12" t="s">
        <v>32</v>
      </c>
      <c r="B63" s="16" t="s">
        <v>101</v>
      </c>
      <c r="C63" s="16" t="s">
        <v>102</v>
      </c>
      <c r="D63" s="12" t="s">
        <v>33</v>
      </c>
      <c r="E63" s="17" t="s">
        <v>103</v>
      </c>
      <c r="F63" s="18" t="s">
        <v>34</v>
      </c>
      <c r="G63" s="19">
        <v>23</v>
      </c>
      <c r="H63" s="20">
        <v>0</v>
      </c>
      <c r="I63" s="20">
        <f>ROUND(ROUND(H63,2)*ROUND(G63,3),2)</f>
        <v>0</v>
      </c>
      <c r="O63">
        <f>(I63*21)/100</f>
        <v>0</v>
      </c>
      <c r="P63" t="s">
        <v>13</v>
      </c>
    </row>
    <row r="64" spans="1:18" x14ac:dyDescent="0.2">
      <c r="A64" s="21" t="s">
        <v>35</v>
      </c>
      <c r="E64" s="22" t="s">
        <v>33</v>
      </c>
    </row>
    <row r="65" spans="1:16" ht="51" x14ac:dyDescent="0.2">
      <c r="A65" s="23" t="s">
        <v>36</v>
      </c>
      <c r="E65" s="24" t="s">
        <v>104</v>
      </c>
    </row>
    <row r="66" spans="1:16" ht="102" x14ac:dyDescent="0.2">
      <c r="A66" t="s">
        <v>37</v>
      </c>
      <c r="E66" s="22" t="s">
        <v>105</v>
      </c>
    </row>
    <row r="67" spans="1:16" ht="25.5" x14ac:dyDescent="0.2">
      <c r="A67" s="12" t="s">
        <v>32</v>
      </c>
      <c r="B67" s="16" t="s">
        <v>106</v>
      </c>
      <c r="C67" s="16" t="s">
        <v>107</v>
      </c>
      <c r="D67" s="12" t="s">
        <v>33</v>
      </c>
      <c r="E67" s="17" t="s">
        <v>108</v>
      </c>
      <c r="F67" s="18" t="s">
        <v>34</v>
      </c>
      <c r="G67" s="19">
        <v>9</v>
      </c>
      <c r="H67" s="20">
        <v>0</v>
      </c>
      <c r="I67" s="20">
        <f>ROUND(ROUND(H67,2)*ROUND(G67,3),2)</f>
        <v>0</v>
      </c>
      <c r="O67">
        <f>(I67*21)/100</f>
        <v>0</v>
      </c>
      <c r="P67" t="s">
        <v>13</v>
      </c>
    </row>
    <row r="68" spans="1:16" x14ac:dyDescent="0.2">
      <c r="A68" s="21" t="s">
        <v>35</v>
      </c>
      <c r="E68" s="22" t="s">
        <v>33</v>
      </c>
    </row>
    <row r="69" spans="1:16" ht="51" x14ac:dyDescent="0.2">
      <c r="A69" s="23" t="s">
        <v>36</v>
      </c>
      <c r="E69" s="24" t="s">
        <v>109</v>
      </c>
    </row>
    <row r="70" spans="1:16" ht="102" x14ac:dyDescent="0.2">
      <c r="A70" t="s">
        <v>37</v>
      </c>
      <c r="E70" s="22" t="s">
        <v>105</v>
      </c>
    </row>
    <row r="71" spans="1:16" ht="25.5" x14ac:dyDescent="0.2">
      <c r="A71" s="12" t="s">
        <v>32</v>
      </c>
      <c r="B71" s="16" t="s">
        <v>110</v>
      </c>
      <c r="C71" s="16" t="s">
        <v>111</v>
      </c>
      <c r="D71" s="12" t="s">
        <v>33</v>
      </c>
      <c r="E71" s="17" t="s">
        <v>112</v>
      </c>
      <c r="F71" s="18" t="s">
        <v>34</v>
      </c>
      <c r="G71" s="19">
        <v>8</v>
      </c>
      <c r="H71" s="20">
        <v>0</v>
      </c>
      <c r="I71" s="20">
        <f>ROUND(ROUND(H71,2)*ROUND(G71,3),2)</f>
        <v>0</v>
      </c>
      <c r="O71">
        <f>(I71*21)/100</f>
        <v>0</v>
      </c>
      <c r="P71" t="s">
        <v>13</v>
      </c>
    </row>
    <row r="72" spans="1:16" x14ac:dyDescent="0.2">
      <c r="A72" s="21" t="s">
        <v>35</v>
      </c>
      <c r="E72" s="22" t="s">
        <v>33</v>
      </c>
    </row>
    <row r="73" spans="1:16" ht="51" x14ac:dyDescent="0.2">
      <c r="A73" s="23" t="s">
        <v>36</v>
      </c>
      <c r="E73" s="24" t="s">
        <v>113</v>
      </c>
    </row>
    <row r="74" spans="1:16" ht="102" x14ac:dyDescent="0.2">
      <c r="A74" t="s">
        <v>37</v>
      </c>
      <c r="E74" s="22" t="s">
        <v>105</v>
      </c>
    </row>
    <row r="75" spans="1:16" ht="25.5" x14ac:dyDescent="0.2">
      <c r="A75" s="104" t="s">
        <v>32</v>
      </c>
      <c r="B75" s="75">
        <v>70</v>
      </c>
      <c r="C75" s="76" t="s">
        <v>398</v>
      </c>
      <c r="D75" s="77"/>
      <c r="E75" s="77" t="s">
        <v>399</v>
      </c>
      <c r="F75" s="79" t="s">
        <v>123</v>
      </c>
      <c r="G75" s="80">
        <v>667.8</v>
      </c>
      <c r="H75" s="81">
        <v>0</v>
      </c>
      <c r="I75" s="81">
        <f>ROUND(G75*H75,2)</f>
        <v>0</v>
      </c>
    </row>
    <row r="76" spans="1:16" x14ac:dyDescent="0.2">
      <c r="A76" s="105" t="s">
        <v>35</v>
      </c>
      <c r="B76" s="90"/>
      <c r="C76" s="91"/>
      <c r="D76" s="92"/>
      <c r="E76" s="77" t="s">
        <v>407</v>
      </c>
      <c r="F76" s="94"/>
      <c r="G76" s="95"/>
      <c r="H76" s="96"/>
      <c r="I76" s="96"/>
    </row>
    <row r="77" spans="1:16" ht="51" x14ac:dyDescent="0.2">
      <c r="A77" s="105" t="s">
        <v>36</v>
      </c>
      <c r="B77" s="90"/>
      <c r="C77" s="91"/>
      <c r="D77" s="92"/>
      <c r="E77" s="106" t="s">
        <v>400</v>
      </c>
      <c r="F77" s="94"/>
      <c r="G77" s="95"/>
      <c r="H77" s="96"/>
      <c r="I77" s="96"/>
    </row>
    <row r="78" spans="1:16" x14ac:dyDescent="0.2">
      <c r="A78" s="107" t="s">
        <v>37</v>
      </c>
      <c r="B78" s="98"/>
      <c r="C78" s="99"/>
      <c r="D78" s="100"/>
      <c r="E78" s="104" t="s">
        <v>401</v>
      </c>
      <c r="F78" s="101" t="s">
        <v>391</v>
      </c>
      <c r="G78" s="102"/>
      <c r="H78" s="103"/>
      <c r="I78" s="103"/>
    </row>
    <row r="79" spans="1:16" ht="25.5" x14ac:dyDescent="0.2">
      <c r="A79" s="104" t="s">
        <v>32</v>
      </c>
      <c r="B79" s="75">
        <v>71</v>
      </c>
      <c r="C79" s="76" t="s">
        <v>402</v>
      </c>
      <c r="D79" s="77"/>
      <c r="E79" s="77" t="s">
        <v>403</v>
      </c>
      <c r="F79" s="79" t="s">
        <v>404</v>
      </c>
      <c r="G79" s="80">
        <v>33390</v>
      </c>
      <c r="H79" s="81">
        <v>0</v>
      </c>
      <c r="I79" s="81">
        <f>ROUND(G79*H79,2)</f>
        <v>0</v>
      </c>
    </row>
    <row r="80" spans="1:16" x14ac:dyDescent="0.2">
      <c r="A80" s="108" t="s">
        <v>35</v>
      </c>
      <c r="B80" s="83"/>
      <c r="C80" s="84"/>
      <c r="D80" s="85"/>
      <c r="E80" s="77" t="s">
        <v>407</v>
      </c>
      <c r="F80" s="86"/>
      <c r="G80" s="87"/>
      <c r="H80" s="88"/>
      <c r="I80" s="88"/>
    </row>
    <row r="81" spans="1:16" ht="51" x14ac:dyDescent="0.2">
      <c r="A81" s="105" t="s">
        <v>36</v>
      </c>
      <c r="B81" s="90"/>
      <c r="C81" s="91"/>
      <c r="D81" s="92"/>
      <c r="E81" s="106" t="s">
        <v>405</v>
      </c>
      <c r="F81" s="94"/>
      <c r="G81" s="95"/>
      <c r="H81" s="96"/>
      <c r="I81" s="96"/>
    </row>
    <row r="82" spans="1:16" x14ac:dyDescent="0.2">
      <c r="A82" s="107" t="s">
        <v>37</v>
      </c>
      <c r="B82" s="98"/>
      <c r="C82" s="99"/>
      <c r="D82" s="100"/>
      <c r="E82" s="104" t="s">
        <v>406</v>
      </c>
      <c r="F82" s="101" t="s">
        <v>391</v>
      </c>
      <c r="G82" s="102"/>
      <c r="H82" s="103"/>
      <c r="I82" s="103"/>
    </row>
    <row r="83" spans="1:16" x14ac:dyDescent="0.2">
      <c r="A83" s="12" t="s">
        <v>32</v>
      </c>
      <c r="B83" s="16" t="s">
        <v>114</v>
      </c>
      <c r="C83" s="16" t="s">
        <v>115</v>
      </c>
      <c r="D83" s="12" t="s">
        <v>33</v>
      </c>
      <c r="E83" s="17" t="s">
        <v>116</v>
      </c>
      <c r="F83" s="18" t="s">
        <v>42</v>
      </c>
      <c r="G83" s="19">
        <v>192</v>
      </c>
      <c r="H83" s="20">
        <v>0</v>
      </c>
      <c r="I83" s="20">
        <f>ROUND(ROUND(H83,2)*ROUND(G83,3),2)</f>
        <v>0</v>
      </c>
      <c r="O83">
        <f>(I83*21)/100</f>
        <v>0</v>
      </c>
      <c r="P83" t="s">
        <v>13</v>
      </c>
    </row>
    <row r="84" spans="1:16" x14ac:dyDescent="0.2">
      <c r="A84" s="21" t="s">
        <v>35</v>
      </c>
      <c r="E84" s="22" t="s">
        <v>117</v>
      </c>
    </row>
    <row r="85" spans="1:16" ht="51" x14ac:dyDescent="0.2">
      <c r="A85" s="23" t="s">
        <v>36</v>
      </c>
      <c r="E85" s="24" t="s">
        <v>118</v>
      </c>
    </row>
    <row r="86" spans="1:16" ht="38.25" x14ac:dyDescent="0.2">
      <c r="A86" t="s">
        <v>37</v>
      </c>
      <c r="E86" s="22" t="s">
        <v>119</v>
      </c>
    </row>
    <row r="87" spans="1:16" x14ac:dyDescent="0.2">
      <c r="A87" s="12" t="s">
        <v>32</v>
      </c>
      <c r="B87" s="16" t="s">
        <v>120</v>
      </c>
      <c r="C87" s="16" t="s">
        <v>121</v>
      </c>
      <c r="D87" s="12" t="s">
        <v>33</v>
      </c>
      <c r="E87" s="17" t="s">
        <v>122</v>
      </c>
      <c r="F87" s="18" t="s">
        <v>123</v>
      </c>
      <c r="G87" s="19">
        <v>60</v>
      </c>
      <c r="H87" s="20">
        <v>0</v>
      </c>
      <c r="I87" s="20">
        <f>ROUND(ROUND(H87,2)*ROUND(G87,3),2)</f>
        <v>0</v>
      </c>
      <c r="O87">
        <f>(I87*21)/100</f>
        <v>0</v>
      </c>
      <c r="P87" t="s">
        <v>13</v>
      </c>
    </row>
    <row r="88" spans="1:16" x14ac:dyDescent="0.2">
      <c r="A88" s="21" t="s">
        <v>35</v>
      </c>
      <c r="E88" s="22" t="s">
        <v>33</v>
      </c>
    </row>
    <row r="89" spans="1:16" ht="51" x14ac:dyDescent="0.2">
      <c r="A89" s="23" t="s">
        <v>36</v>
      </c>
      <c r="E89" s="24" t="s">
        <v>124</v>
      </c>
    </row>
    <row r="90" spans="1:16" ht="25.5" x14ac:dyDescent="0.2">
      <c r="A90" t="s">
        <v>37</v>
      </c>
      <c r="E90" s="22" t="s">
        <v>125</v>
      </c>
    </row>
    <row r="91" spans="1:16" x14ac:dyDescent="0.2">
      <c r="A91" s="12" t="s">
        <v>32</v>
      </c>
      <c r="B91" s="16" t="s">
        <v>126</v>
      </c>
      <c r="C91" s="16" t="s">
        <v>127</v>
      </c>
      <c r="D91" s="12" t="s">
        <v>33</v>
      </c>
      <c r="E91" s="17" t="s">
        <v>128</v>
      </c>
      <c r="F91" s="18" t="s">
        <v>123</v>
      </c>
      <c r="G91" s="19">
        <v>260</v>
      </c>
      <c r="H91" s="20">
        <v>0</v>
      </c>
      <c r="I91" s="20">
        <f>ROUND(ROUND(H91,2)*ROUND(G91,3),2)</f>
        <v>0</v>
      </c>
      <c r="O91">
        <f>(I91*21)/100</f>
        <v>0</v>
      </c>
      <c r="P91" t="s">
        <v>13</v>
      </c>
    </row>
    <row r="92" spans="1:16" x14ac:dyDescent="0.2">
      <c r="A92" s="21" t="s">
        <v>35</v>
      </c>
      <c r="E92" s="22" t="s">
        <v>129</v>
      </c>
    </row>
    <row r="93" spans="1:16" ht="51" x14ac:dyDescent="0.2">
      <c r="A93" s="23" t="s">
        <v>36</v>
      </c>
      <c r="E93" s="24" t="s">
        <v>130</v>
      </c>
    </row>
    <row r="94" spans="1:16" ht="255" x14ac:dyDescent="0.2">
      <c r="A94" t="s">
        <v>37</v>
      </c>
      <c r="E94" s="22" t="s">
        <v>131</v>
      </c>
    </row>
    <row r="95" spans="1:16" x14ac:dyDescent="0.2">
      <c r="A95" s="12" t="s">
        <v>32</v>
      </c>
      <c r="B95" s="16" t="s">
        <v>132</v>
      </c>
      <c r="C95" s="16" t="s">
        <v>133</v>
      </c>
      <c r="D95" s="12" t="s">
        <v>33</v>
      </c>
      <c r="E95" s="17" t="s">
        <v>134</v>
      </c>
      <c r="F95" s="18" t="s">
        <v>123</v>
      </c>
      <c r="G95" s="19">
        <v>1636.7470000000001</v>
      </c>
      <c r="H95" s="20">
        <v>0</v>
      </c>
      <c r="I95" s="20">
        <f>ROUND(ROUND(H95,2)*ROUND(G95,3),2)</f>
        <v>0</v>
      </c>
      <c r="O95">
        <f>(I95*21)/100</f>
        <v>0</v>
      </c>
      <c r="P95" t="s">
        <v>13</v>
      </c>
    </row>
    <row r="96" spans="1:16" ht="25.5" x14ac:dyDescent="0.2">
      <c r="A96" s="21" t="s">
        <v>35</v>
      </c>
      <c r="E96" s="22" t="s">
        <v>135</v>
      </c>
    </row>
    <row r="97" spans="1:16" ht="102" x14ac:dyDescent="0.2">
      <c r="A97" s="23" t="s">
        <v>36</v>
      </c>
      <c r="E97" s="24" t="s">
        <v>136</v>
      </c>
    </row>
    <row r="98" spans="1:16" ht="255" x14ac:dyDescent="0.2">
      <c r="A98" t="s">
        <v>37</v>
      </c>
      <c r="E98" s="22" t="s">
        <v>131</v>
      </c>
    </row>
    <row r="99" spans="1:16" x14ac:dyDescent="0.2">
      <c r="A99" s="12" t="s">
        <v>32</v>
      </c>
      <c r="B99" s="16" t="s">
        <v>137</v>
      </c>
      <c r="C99" s="16" t="s">
        <v>138</v>
      </c>
      <c r="D99" s="12" t="s">
        <v>33</v>
      </c>
      <c r="E99" s="17" t="s">
        <v>139</v>
      </c>
      <c r="F99" s="18" t="s">
        <v>123</v>
      </c>
      <c r="G99" s="19">
        <v>31.68</v>
      </c>
      <c r="H99" s="20">
        <v>0</v>
      </c>
      <c r="I99" s="20">
        <f>ROUND(ROUND(H99,2)*ROUND(G99,3),2)</f>
        <v>0</v>
      </c>
      <c r="O99">
        <f>(I99*21)/100</f>
        <v>0</v>
      </c>
      <c r="P99" t="s">
        <v>13</v>
      </c>
    </row>
    <row r="100" spans="1:16" x14ac:dyDescent="0.2">
      <c r="A100" s="21" t="s">
        <v>35</v>
      </c>
      <c r="E100" s="22" t="s">
        <v>140</v>
      </c>
    </row>
    <row r="101" spans="1:16" ht="51" x14ac:dyDescent="0.2">
      <c r="A101" s="23" t="s">
        <v>36</v>
      </c>
      <c r="E101" s="24" t="s">
        <v>141</v>
      </c>
    </row>
    <row r="102" spans="1:16" ht="229.5" x14ac:dyDescent="0.2">
      <c r="A102" t="s">
        <v>37</v>
      </c>
      <c r="E102" s="22" t="s">
        <v>142</v>
      </c>
    </row>
    <row r="103" spans="1:16" x14ac:dyDescent="0.2">
      <c r="A103" s="12" t="s">
        <v>32</v>
      </c>
      <c r="B103" s="16" t="s">
        <v>143</v>
      </c>
      <c r="C103" s="16" t="s">
        <v>144</v>
      </c>
      <c r="D103" s="12" t="s">
        <v>33</v>
      </c>
      <c r="E103" s="17" t="s">
        <v>145</v>
      </c>
      <c r="F103" s="18" t="s">
        <v>123</v>
      </c>
      <c r="G103" s="19">
        <v>500</v>
      </c>
      <c r="H103" s="20">
        <v>0</v>
      </c>
      <c r="I103" s="20">
        <f>ROUND(ROUND(H103,2)*ROUND(G103,3),2)</f>
        <v>0</v>
      </c>
      <c r="O103">
        <f>(I103*21)/100</f>
        <v>0</v>
      </c>
      <c r="P103" t="s">
        <v>13</v>
      </c>
    </row>
    <row r="104" spans="1:16" x14ac:dyDescent="0.2">
      <c r="A104" s="21" t="s">
        <v>35</v>
      </c>
      <c r="E104" s="22" t="s">
        <v>33</v>
      </c>
    </row>
    <row r="105" spans="1:16" ht="51" x14ac:dyDescent="0.2">
      <c r="A105" s="23" t="s">
        <v>36</v>
      </c>
      <c r="E105" s="24" t="s">
        <v>146</v>
      </c>
    </row>
    <row r="106" spans="1:16" ht="165.75" x14ac:dyDescent="0.2">
      <c r="A106" t="s">
        <v>37</v>
      </c>
      <c r="E106" s="22" t="s">
        <v>147</v>
      </c>
    </row>
    <row r="107" spans="1:16" x14ac:dyDescent="0.2">
      <c r="A107" s="12" t="s">
        <v>32</v>
      </c>
      <c r="B107" s="16" t="s">
        <v>148</v>
      </c>
      <c r="C107" s="16" t="s">
        <v>149</v>
      </c>
      <c r="D107" s="12" t="s">
        <v>33</v>
      </c>
      <c r="E107" s="17" t="s">
        <v>150</v>
      </c>
      <c r="F107" s="18" t="s">
        <v>123</v>
      </c>
      <c r="G107" s="19">
        <v>933.875</v>
      </c>
      <c r="H107" s="20">
        <v>0</v>
      </c>
      <c r="I107" s="20">
        <f>ROUND(ROUND(H107,2)*ROUND(G107,3),2)</f>
        <v>0</v>
      </c>
      <c r="O107">
        <f>(I107*21)/100</f>
        <v>0</v>
      </c>
      <c r="P107" t="s">
        <v>13</v>
      </c>
    </row>
    <row r="108" spans="1:16" x14ac:dyDescent="0.2">
      <c r="A108" s="21" t="s">
        <v>35</v>
      </c>
      <c r="E108" s="22" t="s">
        <v>151</v>
      </c>
    </row>
    <row r="109" spans="1:16" ht="51" x14ac:dyDescent="0.2">
      <c r="A109" s="23" t="s">
        <v>36</v>
      </c>
      <c r="E109" s="24" t="s">
        <v>152</v>
      </c>
    </row>
    <row r="110" spans="1:16" ht="165.75" x14ac:dyDescent="0.2">
      <c r="A110" t="s">
        <v>37</v>
      </c>
      <c r="E110" s="22" t="s">
        <v>153</v>
      </c>
    </row>
    <row r="111" spans="1:16" x14ac:dyDescent="0.2">
      <c r="A111" s="12" t="s">
        <v>32</v>
      </c>
      <c r="B111" s="16" t="s">
        <v>154</v>
      </c>
      <c r="C111" s="16" t="s">
        <v>155</v>
      </c>
      <c r="D111" s="12" t="s">
        <v>33</v>
      </c>
      <c r="E111" s="17" t="s">
        <v>156</v>
      </c>
      <c r="F111" s="18" t="s">
        <v>123</v>
      </c>
      <c r="G111" s="19">
        <v>9.1440000000000001</v>
      </c>
      <c r="H111" s="20">
        <v>0</v>
      </c>
      <c r="I111" s="20">
        <f>ROUND(ROUND(H111,2)*ROUND(G111,3),2)</f>
        <v>0</v>
      </c>
      <c r="O111">
        <f>(I111*21)/100</f>
        <v>0</v>
      </c>
      <c r="P111" t="s">
        <v>13</v>
      </c>
    </row>
    <row r="112" spans="1:16" x14ac:dyDescent="0.2">
      <c r="A112" s="21" t="s">
        <v>35</v>
      </c>
      <c r="E112" s="22" t="s">
        <v>157</v>
      </c>
    </row>
    <row r="113" spans="1:16" ht="51" x14ac:dyDescent="0.2">
      <c r="A113" s="23" t="s">
        <v>36</v>
      </c>
      <c r="E113" s="24" t="s">
        <v>158</v>
      </c>
    </row>
    <row r="114" spans="1:16" ht="204" x14ac:dyDescent="0.2">
      <c r="A114" t="s">
        <v>37</v>
      </c>
      <c r="E114" s="22" t="s">
        <v>159</v>
      </c>
    </row>
    <row r="115" spans="1:16" x14ac:dyDescent="0.2">
      <c r="A115" s="12" t="s">
        <v>32</v>
      </c>
      <c r="B115" s="16" t="s">
        <v>160</v>
      </c>
      <c r="C115" s="16" t="s">
        <v>161</v>
      </c>
      <c r="D115" s="12" t="s">
        <v>33</v>
      </c>
      <c r="E115" s="17" t="s">
        <v>162</v>
      </c>
      <c r="F115" s="18" t="s">
        <v>98</v>
      </c>
      <c r="G115" s="19">
        <v>300</v>
      </c>
      <c r="H115" s="20">
        <v>0</v>
      </c>
      <c r="I115" s="20">
        <f>ROUND(ROUND(H115,2)*ROUND(G115,3),2)</f>
        <v>0</v>
      </c>
      <c r="O115">
        <f>(I115*21)/100</f>
        <v>0</v>
      </c>
      <c r="P115" t="s">
        <v>13</v>
      </c>
    </row>
    <row r="116" spans="1:16" x14ac:dyDescent="0.2">
      <c r="A116" s="21" t="s">
        <v>35</v>
      </c>
      <c r="E116" s="22" t="s">
        <v>33</v>
      </c>
    </row>
    <row r="117" spans="1:16" ht="51" x14ac:dyDescent="0.2">
      <c r="A117" s="23" t="s">
        <v>36</v>
      </c>
      <c r="E117" s="24" t="s">
        <v>163</v>
      </c>
    </row>
    <row r="118" spans="1:16" x14ac:dyDescent="0.2">
      <c r="A118" t="s">
        <v>37</v>
      </c>
      <c r="E118" s="22" t="s">
        <v>164</v>
      </c>
    </row>
    <row r="119" spans="1:16" x14ac:dyDescent="0.2">
      <c r="A119" s="12" t="s">
        <v>32</v>
      </c>
      <c r="B119" s="16" t="s">
        <v>165</v>
      </c>
      <c r="C119" s="16" t="s">
        <v>166</v>
      </c>
      <c r="D119" s="12" t="s">
        <v>33</v>
      </c>
      <c r="E119" s="17" t="s">
        <v>167</v>
      </c>
      <c r="F119" s="18" t="s">
        <v>98</v>
      </c>
      <c r="G119" s="19">
        <v>653</v>
      </c>
      <c r="H119" s="20">
        <v>0</v>
      </c>
      <c r="I119" s="20">
        <f>ROUND(ROUND(H119,2)*ROUND(G119,3),2)</f>
        <v>0</v>
      </c>
      <c r="O119">
        <f>(I119*21)/100</f>
        <v>0</v>
      </c>
      <c r="P119" t="s">
        <v>13</v>
      </c>
    </row>
    <row r="120" spans="1:16" x14ac:dyDescent="0.2">
      <c r="A120" s="21" t="s">
        <v>35</v>
      </c>
      <c r="E120" s="22" t="s">
        <v>33</v>
      </c>
    </row>
    <row r="121" spans="1:16" ht="51" x14ac:dyDescent="0.2">
      <c r="A121" s="23" t="s">
        <v>36</v>
      </c>
      <c r="E121" s="24" t="s">
        <v>168</v>
      </c>
    </row>
    <row r="122" spans="1:16" ht="25.5" x14ac:dyDescent="0.2">
      <c r="A122" t="s">
        <v>37</v>
      </c>
      <c r="E122" s="22" t="s">
        <v>169</v>
      </c>
    </row>
    <row r="123" spans="1:16" x14ac:dyDescent="0.2">
      <c r="A123" s="12" t="s">
        <v>32</v>
      </c>
      <c r="B123" s="16" t="s">
        <v>170</v>
      </c>
      <c r="C123" s="16" t="s">
        <v>171</v>
      </c>
      <c r="D123" s="12" t="s">
        <v>33</v>
      </c>
      <c r="E123" s="17" t="s">
        <v>172</v>
      </c>
      <c r="F123" s="18" t="s">
        <v>98</v>
      </c>
      <c r="G123" s="19">
        <v>300</v>
      </c>
      <c r="H123" s="20">
        <v>0</v>
      </c>
      <c r="I123" s="20">
        <f>ROUND(ROUND(H123,2)*ROUND(G123,3),2)</f>
        <v>0</v>
      </c>
      <c r="O123">
        <f>(I123*21)/100</f>
        <v>0</v>
      </c>
      <c r="P123" t="s">
        <v>13</v>
      </c>
    </row>
    <row r="124" spans="1:16" x14ac:dyDescent="0.2">
      <c r="A124" s="21" t="s">
        <v>35</v>
      </c>
      <c r="E124" s="22" t="s">
        <v>33</v>
      </c>
    </row>
    <row r="125" spans="1:16" ht="51" x14ac:dyDescent="0.2">
      <c r="A125" s="23" t="s">
        <v>36</v>
      </c>
      <c r="E125" s="24" t="s">
        <v>163</v>
      </c>
    </row>
    <row r="126" spans="1:16" ht="25.5" x14ac:dyDescent="0.2">
      <c r="A126" t="s">
        <v>37</v>
      </c>
      <c r="E126" s="22" t="s">
        <v>173</v>
      </c>
    </row>
    <row r="127" spans="1:16" x14ac:dyDescent="0.2">
      <c r="A127" s="12" t="s">
        <v>32</v>
      </c>
      <c r="B127" s="16" t="s">
        <v>174</v>
      </c>
      <c r="C127" s="16" t="s">
        <v>175</v>
      </c>
      <c r="D127" s="12" t="s">
        <v>33</v>
      </c>
      <c r="E127" s="17" t="s">
        <v>176</v>
      </c>
      <c r="F127" s="18" t="s">
        <v>98</v>
      </c>
      <c r="G127" s="19">
        <v>953</v>
      </c>
      <c r="H127" s="20">
        <v>0</v>
      </c>
      <c r="I127" s="20">
        <f>ROUND(ROUND(H127,2)*ROUND(G127,3),2)</f>
        <v>0</v>
      </c>
      <c r="O127">
        <f>(I127*21)/100</f>
        <v>0</v>
      </c>
      <c r="P127" t="s">
        <v>13</v>
      </c>
    </row>
    <row r="128" spans="1:16" x14ac:dyDescent="0.2">
      <c r="A128" s="21" t="s">
        <v>35</v>
      </c>
      <c r="E128" s="22" t="s">
        <v>33</v>
      </c>
    </row>
    <row r="129" spans="1:18" ht="51" x14ac:dyDescent="0.2">
      <c r="A129" s="23" t="s">
        <v>36</v>
      </c>
      <c r="E129" s="24" t="s">
        <v>177</v>
      </c>
    </row>
    <row r="130" spans="1:18" ht="25.5" x14ac:dyDescent="0.2">
      <c r="A130" t="s">
        <v>37</v>
      </c>
      <c r="E130" s="22" t="s">
        <v>178</v>
      </c>
    </row>
    <row r="131" spans="1:18" x14ac:dyDescent="0.2">
      <c r="A131" s="12" t="s">
        <v>32</v>
      </c>
      <c r="B131" s="16" t="s">
        <v>179</v>
      </c>
      <c r="C131" s="16" t="s">
        <v>180</v>
      </c>
      <c r="D131" s="12" t="s">
        <v>33</v>
      </c>
      <c r="E131" s="17" t="s">
        <v>181</v>
      </c>
      <c r="F131" s="18" t="s">
        <v>41</v>
      </c>
      <c r="G131" s="19">
        <v>1</v>
      </c>
      <c r="H131" s="20">
        <v>0</v>
      </c>
      <c r="I131" s="20">
        <f>ROUND(ROUND(H131,2)*ROUND(G131,3),2)</f>
        <v>0</v>
      </c>
      <c r="O131">
        <f>(I131*21)/100</f>
        <v>0</v>
      </c>
      <c r="P131" t="s">
        <v>13</v>
      </c>
    </row>
    <row r="132" spans="1:18" ht="25.5" x14ac:dyDescent="0.2">
      <c r="A132" s="21" t="s">
        <v>35</v>
      </c>
      <c r="E132" s="22" t="s">
        <v>182</v>
      </c>
    </row>
    <row r="133" spans="1:18" ht="25.5" x14ac:dyDescent="0.2">
      <c r="A133" s="23" t="s">
        <v>36</v>
      </c>
      <c r="E133" s="24" t="s">
        <v>183</v>
      </c>
    </row>
    <row r="134" spans="1:18" ht="114.75" x14ac:dyDescent="0.2">
      <c r="A134" t="s">
        <v>37</v>
      </c>
      <c r="E134" s="22" t="s">
        <v>184</v>
      </c>
    </row>
    <row r="135" spans="1:18" ht="12.75" customHeight="1" x14ac:dyDescent="0.2">
      <c r="A135" s="5" t="s">
        <v>31</v>
      </c>
      <c r="B135" s="5"/>
      <c r="C135" s="25" t="s">
        <v>13</v>
      </c>
      <c r="D135" s="5"/>
      <c r="E135" s="14" t="s">
        <v>185</v>
      </c>
      <c r="F135" s="5"/>
      <c r="G135" s="5"/>
      <c r="H135" s="5"/>
      <c r="I135" s="26">
        <f>0+Q135</f>
        <v>0</v>
      </c>
      <c r="O135">
        <f>0+R135</f>
        <v>0</v>
      </c>
      <c r="Q135" s="114">
        <f>0+I136+I140+I148+I152+I156+I160+I164+I168+I172+I144</f>
        <v>0</v>
      </c>
      <c r="R135">
        <f>0+O136+O140+O148+O152+O156+O160+O164+O168+O172</f>
        <v>0</v>
      </c>
    </row>
    <row r="136" spans="1:18" x14ac:dyDescent="0.2">
      <c r="A136" s="12" t="s">
        <v>32</v>
      </c>
      <c r="B136" s="16" t="s">
        <v>186</v>
      </c>
      <c r="C136" s="16" t="s">
        <v>187</v>
      </c>
      <c r="D136" s="12" t="s">
        <v>33</v>
      </c>
      <c r="E136" s="17" t="s">
        <v>188</v>
      </c>
      <c r="F136" s="18" t="s">
        <v>98</v>
      </c>
      <c r="G136" s="19">
        <v>280.10000000000002</v>
      </c>
      <c r="H136" s="20">
        <v>0</v>
      </c>
      <c r="I136" s="20">
        <f>ROUND(ROUND(H136,2)*ROUND(G136,3),2)</f>
        <v>0</v>
      </c>
      <c r="O136">
        <f>(I136*21)/100</f>
        <v>0</v>
      </c>
      <c r="P136" t="s">
        <v>13</v>
      </c>
    </row>
    <row r="137" spans="1:18" x14ac:dyDescent="0.2">
      <c r="A137" s="21" t="s">
        <v>35</v>
      </c>
      <c r="E137" s="22" t="s">
        <v>189</v>
      </c>
    </row>
    <row r="138" spans="1:18" ht="51" x14ac:dyDescent="0.2">
      <c r="A138" s="23" t="s">
        <v>36</v>
      </c>
      <c r="E138" s="24" t="s">
        <v>190</v>
      </c>
    </row>
    <row r="139" spans="1:18" ht="38.25" x14ac:dyDescent="0.2">
      <c r="A139" t="s">
        <v>37</v>
      </c>
      <c r="E139" s="22" t="s">
        <v>191</v>
      </c>
    </row>
    <row r="140" spans="1:18" x14ac:dyDescent="0.2">
      <c r="A140" s="12" t="s">
        <v>32</v>
      </c>
      <c r="B140" s="16" t="s">
        <v>192</v>
      </c>
      <c r="C140" s="16" t="s">
        <v>193</v>
      </c>
      <c r="D140" s="12" t="s">
        <v>33</v>
      </c>
      <c r="E140" s="17" t="s">
        <v>194</v>
      </c>
      <c r="F140" s="18" t="s">
        <v>123</v>
      </c>
      <c r="G140" s="19">
        <v>86.983999999999995</v>
      </c>
      <c r="H140" s="20">
        <v>0</v>
      </c>
      <c r="I140" s="20">
        <f>ROUND(ROUND(H140,2)*ROUND(G140,3),2)</f>
        <v>0</v>
      </c>
      <c r="O140">
        <f>(I140*21)/100</f>
        <v>0</v>
      </c>
      <c r="P140" t="s">
        <v>13</v>
      </c>
    </row>
    <row r="141" spans="1:18" x14ac:dyDescent="0.2">
      <c r="A141" s="21" t="s">
        <v>35</v>
      </c>
      <c r="E141" s="22" t="s">
        <v>33</v>
      </c>
    </row>
    <row r="142" spans="1:18" ht="51" x14ac:dyDescent="0.2">
      <c r="A142" s="23" t="s">
        <v>36</v>
      </c>
      <c r="E142" s="24" t="s">
        <v>195</v>
      </c>
    </row>
    <row r="143" spans="1:18" ht="331.5" x14ac:dyDescent="0.2">
      <c r="A143" t="s">
        <v>37</v>
      </c>
      <c r="E143" s="22" t="s">
        <v>196</v>
      </c>
    </row>
    <row r="144" spans="1:18" ht="25.5" x14ac:dyDescent="0.2">
      <c r="A144" t="s">
        <v>32</v>
      </c>
      <c r="B144" s="28">
        <v>68</v>
      </c>
      <c r="C144" s="29" t="s">
        <v>387</v>
      </c>
      <c r="D144" s="30"/>
      <c r="E144" s="30" t="s">
        <v>388</v>
      </c>
      <c r="F144" s="31" t="s">
        <v>34</v>
      </c>
      <c r="G144" s="32">
        <v>16</v>
      </c>
      <c r="H144" s="33">
        <v>0</v>
      </c>
      <c r="I144" s="33">
        <f>ROUND(G144*H144,2)</f>
        <v>0</v>
      </c>
    </row>
    <row r="145" spans="1:16" x14ac:dyDescent="0.2">
      <c r="A145" t="s">
        <v>35</v>
      </c>
      <c r="B145" s="34"/>
      <c r="C145" s="35"/>
      <c r="D145" s="36"/>
      <c r="E145" s="37"/>
      <c r="F145" s="38"/>
      <c r="G145" s="39"/>
      <c r="H145" s="40"/>
      <c r="I145" s="40"/>
    </row>
    <row r="146" spans="1:16" ht="51" x14ac:dyDescent="0.2">
      <c r="A146" t="s">
        <v>36</v>
      </c>
      <c r="B146" s="41"/>
      <c r="C146" s="42"/>
      <c r="D146" s="43"/>
      <c r="E146" s="44" t="s">
        <v>389</v>
      </c>
      <c r="F146" s="45"/>
      <c r="G146" s="46"/>
      <c r="H146" s="47"/>
      <c r="I146" s="47"/>
    </row>
    <row r="147" spans="1:16" x14ac:dyDescent="0.2">
      <c r="A147" t="s">
        <v>37</v>
      </c>
      <c r="B147" s="48"/>
      <c r="C147" s="49"/>
      <c r="D147" s="50"/>
      <c r="E147" s="51" t="s">
        <v>390</v>
      </c>
      <c r="F147" s="52" t="s">
        <v>391</v>
      </c>
      <c r="G147" s="53"/>
      <c r="H147" s="54"/>
      <c r="I147" s="54"/>
    </row>
    <row r="148" spans="1:16" x14ac:dyDescent="0.2">
      <c r="A148" s="12" t="s">
        <v>32</v>
      </c>
      <c r="B148" s="16" t="s">
        <v>197</v>
      </c>
      <c r="C148" s="16" t="s">
        <v>198</v>
      </c>
      <c r="D148" s="12" t="s">
        <v>33</v>
      </c>
      <c r="E148" s="17" t="s">
        <v>199</v>
      </c>
      <c r="F148" s="18" t="s">
        <v>50</v>
      </c>
      <c r="G148" s="19">
        <v>9.1609999999999996</v>
      </c>
      <c r="H148" s="20">
        <v>0</v>
      </c>
      <c r="I148" s="20">
        <f>ROUND(ROUND(H148,2)*ROUND(G148,3),2)</f>
        <v>0</v>
      </c>
      <c r="O148">
        <f>(I148*21)/100</f>
        <v>0</v>
      </c>
      <c r="P148" t="s">
        <v>13</v>
      </c>
    </row>
    <row r="149" spans="1:16" x14ac:dyDescent="0.2">
      <c r="A149" s="21" t="s">
        <v>35</v>
      </c>
      <c r="E149" s="22" t="s">
        <v>33</v>
      </c>
    </row>
    <row r="150" spans="1:16" ht="51" x14ac:dyDescent="0.2">
      <c r="A150" s="23" t="s">
        <v>36</v>
      </c>
      <c r="E150" s="24" t="s">
        <v>200</v>
      </c>
    </row>
    <row r="151" spans="1:16" ht="178.5" x14ac:dyDescent="0.2">
      <c r="A151" t="s">
        <v>37</v>
      </c>
      <c r="E151" s="22" t="s">
        <v>201</v>
      </c>
    </row>
    <row r="152" spans="1:16" x14ac:dyDescent="0.2">
      <c r="A152" s="12" t="s">
        <v>32</v>
      </c>
      <c r="B152" s="16" t="s">
        <v>202</v>
      </c>
      <c r="C152" s="16" t="s">
        <v>203</v>
      </c>
      <c r="D152" s="12" t="s">
        <v>33</v>
      </c>
      <c r="E152" s="17" t="s">
        <v>204</v>
      </c>
      <c r="F152" s="18" t="s">
        <v>123</v>
      </c>
      <c r="G152" s="19">
        <v>3.5329999999999999</v>
      </c>
      <c r="H152" s="20">
        <v>0</v>
      </c>
      <c r="I152" s="20">
        <f>ROUND(ROUND(H152,2)*ROUND(G152,3),2)</f>
        <v>0</v>
      </c>
      <c r="O152">
        <f>(I152*21)/100</f>
        <v>0</v>
      </c>
      <c r="P152" t="s">
        <v>13</v>
      </c>
    </row>
    <row r="153" spans="1:16" x14ac:dyDescent="0.2">
      <c r="A153" s="21" t="s">
        <v>35</v>
      </c>
      <c r="E153" s="22" t="s">
        <v>33</v>
      </c>
    </row>
    <row r="154" spans="1:16" ht="51" x14ac:dyDescent="0.2">
      <c r="A154" s="23" t="s">
        <v>36</v>
      </c>
      <c r="E154" s="24" t="s">
        <v>205</v>
      </c>
    </row>
    <row r="155" spans="1:16" x14ac:dyDescent="0.2">
      <c r="A155" t="s">
        <v>37</v>
      </c>
      <c r="E155" s="22" t="s">
        <v>206</v>
      </c>
    </row>
    <row r="156" spans="1:16" x14ac:dyDescent="0.2">
      <c r="A156" s="12" t="s">
        <v>32</v>
      </c>
      <c r="B156" s="65" t="s">
        <v>207</v>
      </c>
      <c r="C156" s="65" t="s">
        <v>208</v>
      </c>
      <c r="D156" s="66" t="s">
        <v>33</v>
      </c>
      <c r="E156" s="67" t="s">
        <v>209</v>
      </c>
      <c r="F156" s="68" t="s">
        <v>98</v>
      </c>
      <c r="G156" s="69">
        <v>539.26400000000001</v>
      </c>
      <c r="H156" s="70">
        <v>0</v>
      </c>
      <c r="I156" s="70">
        <f>ROUND(ROUND(H156,2)*ROUND(G156,3),2)</f>
        <v>0</v>
      </c>
      <c r="O156">
        <f>(I156*21)/100</f>
        <v>0</v>
      </c>
      <c r="P156" t="s">
        <v>13</v>
      </c>
    </row>
    <row r="157" spans="1:16" x14ac:dyDescent="0.2">
      <c r="A157" s="21" t="s">
        <v>35</v>
      </c>
      <c r="B157" s="71"/>
      <c r="C157" s="71"/>
      <c r="D157" s="71"/>
      <c r="E157" s="72" t="s">
        <v>33</v>
      </c>
      <c r="F157" s="71"/>
      <c r="G157" s="71"/>
      <c r="H157" s="71"/>
      <c r="I157" s="71"/>
    </row>
    <row r="158" spans="1:16" ht="51" x14ac:dyDescent="0.2">
      <c r="A158" s="23" t="s">
        <v>36</v>
      </c>
      <c r="B158" s="71"/>
      <c r="C158" s="71"/>
      <c r="D158" s="71"/>
      <c r="E158" s="73" t="s">
        <v>210</v>
      </c>
      <c r="F158" s="71"/>
      <c r="G158" s="71"/>
      <c r="H158" s="71"/>
      <c r="I158" s="71"/>
    </row>
    <row r="159" spans="1:16" ht="229.5" x14ac:dyDescent="0.2">
      <c r="A159" t="s">
        <v>37</v>
      </c>
      <c r="B159" s="71"/>
      <c r="C159" s="71"/>
      <c r="D159" s="71"/>
      <c r="E159" s="72" t="s">
        <v>211</v>
      </c>
      <c r="F159" s="71"/>
      <c r="G159" s="71"/>
      <c r="H159" s="71"/>
      <c r="I159" s="71"/>
    </row>
    <row r="160" spans="1:16" x14ac:dyDescent="0.2">
      <c r="A160" s="12" t="s">
        <v>32</v>
      </c>
      <c r="B160" s="65" t="s">
        <v>212</v>
      </c>
      <c r="C160" s="65" t="s">
        <v>213</v>
      </c>
      <c r="D160" s="66" t="s">
        <v>33</v>
      </c>
      <c r="E160" s="67" t="s">
        <v>214</v>
      </c>
      <c r="F160" s="68" t="s">
        <v>215</v>
      </c>
      <c r="G160" s="69">
        <v>70.400000000000006</v>
      </c>
      <c r="H160" s="70">
        <v>0</v>
      </c>
      <c r="I160" s="70">
        <f>ROUND(ROUND(H160,2)*ROUND(G160,3),2)</f>
        <v>0</v>
      </c>
      <c r="O160">
        <f>(I160*21)/100</f>
        <v>0</v>
      </c>
      <c r="P160" t="s">
        <v>13</v>
      </c>
    </row>
    <row r="161" spans="1:18" x14ac:dyDescent="0.2">
      <c r="A161" s="21" t="s">
        <v>35</v>
      </c>
      <c r="B161" s="71"/>
      <c r="C161" s="71"/>
      <c r="D161" s="71"/>
      <c r="E161" s="72" t="s">
        <v>33</v>
      </c>
      <c r="F161" s="71"/>
      <c r="G161" s="71"/>
      <c r="H161" s="71"/>
      <c r="I161" s="71"/>
    </row>
    <row r="162" spans="1:18" ht="51" x14ac:dyDescent="0.2">
      <c r="A162" s="23" t="s">
        <v>36</v>
      </c>
      <c r="B162" s="71"/>
      <c r="C162" s="71"/>
      <c r="D162" s="71"/>
      <c r="E162" s="73" t="s">
        <v>216</v>
      </c>
      <c r="F162" s="71"/>
      <c r="G162" s="71"/>
      <c r="H162" s="71"/>
      <c r="I162" s="71"/>
    </row>
    <row r="163" spans="1:18" x14ac:dyDescent="0.2">
      <c r="A163" t="s">
        <v>37</v>
      </c>
      <c r="B163" s="71"/>
      <c r="C163" s="71"/>
      <c r="D163" s="71"/>
      <c r="E163" s="72" t="s">
        <v>217</v>
      </c>
      <c r="F163" s="71"/>
      <c r="G163" s="71"/>
      <c r="H163" s="71"/>
      <c r="I163" s="71"/>
    </row>
    <row r="164" spans="1:18" x14ac:dyDescent="0.2">
      <c r="A164" s="12" t="s">
        <v>32</v>
      </c>
      <c r="B164" s="16" t="s">
        <v>218</v>
      </c>
      <c r="C164" s="16" t="s">
        <v>219</v>
      </c>
      <c r="D164" s="12" t="s">
        <v>33</v>
      </c>
      <c r="E164" s="17" t="s">
        <v>220</v>
      </c>
      <c r="F164" s="18" t="s">
        <v>215</v>
      </c>
      <c r="G164" s="19">
        <v>136.80000000000001</v>
      </c>
      <c r="H164" s="20">
        <v>0</v>
      </c>
      <c r="I164" s="20">
        <f>ROUND(ROUND(H164,2)*ROUND(G164,3),2)</f>
        <v>0</v>
      </c>
      <c r="O164">
        <f>(I164*21)/100</f>
        <v>0</v>
      </c>
      <c r="P164" t="s">
        <v>13</v>
      </c>
    </row>
    <row r="165" spans="1:18" x14ac:dyDescent="0.2">
      <c r="A165" s="21" t="s">
        <v>35</v>
      </c>
      <c r="E165" s="22" t="s">
        <v>33</v>
      </c>
    </row>
    <row r="166" spans="1:18" ht="51" x14ac:dyDescent="0.2">
      <c r="A166" s="23" t="s">
        <v>36</v>
      </c>
      <c r="E166" s="24" t="s">
        <v>221</v>
      </c>
    </row>
    <row r="167" spans="1:18" ht="114.75" x14ac:dyDescent="0.2">
      <c r="A167" t="s">
        <v>37</v>
      </c>
      <c r="E167" s="22" t="s">
        <v>222</v>
      </c>
    </row>
    <row r="168" spans="1:18" x14ac:dyDescent="0.2">
      <c r="A168" s="12" t="s">
        <v>32</v>
      </c>
      <c r="B168" s="16" t="s">
        <v>223</v>
      </c>
      <c r="C168" s="16" t="s">
        <v>224</v>
      </c>
      <c r="D168" s="12" t="s">
        <v>33</v>
      </c>
      <c r="E168" s="17" t="s">
        <v>225</v>
      </c>
      <c r="F168" s="18" t="s">
        <v>123</v>
      </c>
      <c r="G168" s="19">
        <v>82.994</v>
      </c>
      <c r="H168" s="20">
        <v>0</v>
      </c>
      <c r="I168" s="20">
        <f>ROUND(ROUND(H168,2)*ROUND(G168,3),2)</f>
        <v>0</v>
      </c>
      <c r="O168">
        <f>(I168*21)/100</f>
        <v>0</v>
      </c>
      <c r="P168" t="s">
        <v>13</v>
      </c>
    </row>
    <row r="169" spans="1:18" x14ac:dyDescent="0.2">
      <c r="A169" s="21" t="s">
        <v>35</v>
      </c>
      <c r="E169" s="22" t="s">
        <v>226</v>
      </c>
    </row>
    <row r="170" spans="1:18" ht="51" x14ac:dyDescent="0.2">
      <c r="A170" s="23" t="s">
        <v>36</v>
      </c>
      <c r="E170" s="24" t="s">
        <v>227</v>
      </c>
    </row>
    <row r="171" spans="1:18" ht="280.5" x14ac:dyDescent="0.2">
      <c r="A171" t="s">
        <v>37</v>
      </c>
      <c r="E171" s="22" t="s">
        <v>228</v>
      </c>
    </row>
    <row r="172" spans="1:18" x14ac:dyDescent="0.2">
      <c r="A172" s="12" t="s">
        <v>32</v>
      </c>
      <c r="B172" s="16" t="s">
        <v>229</v>
      </c>
      <c r="C172" s="16" t="s">
        <v>230</v>
      </c>
      <c r="D172" s="12" t="s">
        <v>33</v>
      </c>
      <c r="E172" s="17" t="s">
        <v>231</v>
      </c>
      <c r="F172" s="18" t="s">
        <v>50</v>
      </c>
      <c r="G172" s="19">
        <v>7.28</v>
      </c>
      <c r="H172" s="20">
        <v>0</v>
      </c>
      <c r="I172" s="20">
        <f>ROUND(ROUND(H172,2)*ROUND(G172,3),2)</f>
        <v>0</v>
      </c>
      <c r="O172">
        <f>(I172*21)/100</f>
        <v>0</v>
      </c>
      <c r="P172" t="s">
        <v>13</v>
      </c>
    </row>
    <row r="173" spans="1:18" x14ac:dyDescent="0.2">
      <c r="A173" s="21" t="s">
        <v>35</v>
      </c>
      <c r="E173" s="22" t="s">
        <v>33</v>
      </c>
    </row>
    <row r="174" spans="1:18" ht="51" x14ac:dyDescent="0.2">
      <c r="A174" s="23" t="s">
        <v>36</v>
      </c>
      <c r="E174" s="24" t="s">
        <v>232</v>
      </c>
    </row>
    <row r="175" spans="1:18" ht="191.25" x14ac:dyDescent="0.2">
      <c r="A175" t="s">
        <v>37</v>
      </c>
      <c r="E175" s="22" t="s">
        <v>233</v>
      </c>
    </row>
    <row r="176" spans="1:18" ht="12.75" customHeight="1" x14ac:dyDescent="0.2">
      <c r="A176" s="5" t="s">
        <v>31</v>
      </c>
      <c r="B176" s="5"/>
      <c r="C176" s="25" t="s">
        <v>12</v>
      </c>
      <c r="D176" s="5"/>
      <c r="E176" s="14" t="s">
        <v>234</v>
      </c>
      <c r="F176" s="5"/>
      <c r="G176" s="5"/>
      <c r="H176" s="5"/>
      <c r="I176" s="26">
        <f>0+Q176</f>
        <v>0</v>
      </c>
      <c r="O176">
        <f>0+R176</f>
        <v>0</v>
      </c>
      <c r="Q176">
        <f>0+I177+I181+I185+I189</f>
        <v>0</v>
      </c>
      <c r="R176">
        <f>0+O177+O181+O185+O189</f>
        <v>0</v>
      </c>
    </row>
    <row r="177" spans="1:16" x14ac:dyDescent="0.2">
      <c r="A177" s="12" t="s">
        <v>32</v>
      </c>
      <c r="B177" s="16" t="s">
        <v>235</v>
      </c>
      <c r="C177" s="16" t="s">
        <v>236</v>
      </c>
      <c r="D177" s="12" t="s">
        <v>33</v>
      </c>
      <c r="E177" s="17" t="s">
        <v>237</v>
      </c>
      <c r="F177" s="18" t="s">
        <v>123</v>
      </c>
      <c r="G177" s="19">
        <v>1.355</v>
      </c>
      <c r="H177" s="20">
        <v>0</v>
      </c>
      <c r="I177" s="20">
        <f>ROUND(ROUND(H177,2)*ROUND(G177,3),2)</f>
        <v>0</v>
      </c>
      <c r="O177">
        <f>(I177*21)/100</f>
        <v>0</v>
      </c>
      <c r="P177" t="s">
        <v>13</v>
      </c>
    </row>
    <row r="178" spans="1:16" x14ac:dyDescent="0.2">
      <c r="A178" s="21" t="s">
        <v>35</v>
      </c>
      <c r="E178" s="22" t="s">
        <v>238</v>
      </c>
    </row>
    <row r="179" spans="1:16" ht="51" x14ac:dyDescent="0.2">
      <c r="A179" s="23" t="s">
        <v>36</v>
      </c>
      <c r="E179" s="24" t="s">
        <v>239</v>
      </c>
    </row>
    <row r="180" spans="1:16" ht="280.5" x14ac:dyDescent="0.2">
      <c r="A180" t="s">
        <v>37</v>
      </c>
      <c r="E180" s="22" t="s">
        <v>240</v>
      </c>
    </row>
    <row r="181" spans="1:16" x14ac:dyDescent="0.2">
      <c r="A181" s="12" t="s">
        <v>32</v>
      </c>
      <c r="B181" s="16" t="s">
        <v>241</v>
      </c>
      <c r="C181" s="16" t="s">
        <v>242</v>
      </c>
      <c r="D181" s="12" t="s">
        <v>33</v>
      </c>
      <c r="E181" s="17" t="s">
        <v>243</v>
      </c>
      <c r="F181" s="18" t="s">
        <v>123</v>
      </c>
      <c r="G181" s="19">
        <v>284.09899999999999</v>
      </c>
      <c r="H181" s="20">
        <v>0</v>
      </c>
      <c r="I181" s="20">
        <f>ROUND(ROUND(H181,2)*ROUND(G181,3),2)</f>
        <v>0</v>
      </c>
      <c r="O181">
        <f>(I181*21)/100</f>
        <v>0</v>
      </c>
      <c r="P181" t="s">
        <v>13</v>
      </c>
    </row>
    <row r="182" spans="1:16" x14ac:dyDescent="0.2">
      <c r="A182" s="21" t="s">
        <v>35</v>
      </c>
      <c r="E182" s="22" t="s">
        <v>33</v>
      </c>
    </row>
    <row r="183" spans="1:16" ht="51" x14ac:dyDescent="0.2">
      <c r="A183" s="23" t="s">
        <v>36</v>
      </c>
      <c r="E183" s="24" t="s">
        <v>244</v>
      </c>
    </row>
    <row r="184" spans="1:16" ht="280.5" x14ac:dyDescent="0.2">
      <c r="A184" t="s">
        <v>37</v>
      </c>
      <c r="E184" s="22" t="s">
        <v>245</v>
      </c>
    </row>
    <row r="185" spans="1:16" x14ac:dyDescent="0.2">
      <c r="A185" s="12" t="s">
        <v>32</v>
      </c>
      <c r="B185" s="16" t="s">
        <v>246</v>
      </c>
      <c r="C185" s="16" t="s">
        <v>247</v>
      </c>
      <c r="D185" s="12" t="s">
        <v>33</v>
      </c>
      <c r="E185" s="17" t="s">
        <v>248</v>
      </c>
      <c r="F185" s="18" t="s">
        <v>50</v>
      </c>
      <c r="G185" s="19">
        <v>17.027000000000001</v>
      </c>
      <c r="H185" s="20">
        <v>0</v>
      </c>
      <c r="I185" s="20">
        <f>ROUND(ROUND(H185,2)*ROUND(G185,3),2)</f>
        <v>0</v>
      </c>
      <c r="O185">
        <f>(I185*21)/100</f>
        <v>0</v>
      </c>
      <c r="P185" t="s">
        <v>13</v>
      </c>
    </row>
    <row r="186" spans="1:16" x14ac:dyDescent="0.2">
      <c r="A186" s="21" t="s">
        <v>35</v>
      </c>
      <c r="E186" s="22" t="s">
        <v>33</v>
      </c>
    </row>
    <row r="187" spans="1:16" ht="51" x14ac:dyDescent="0.2">
      <c r="A187" s="23" t="s">
        <v>36</v>
      </c>
      <c r="E187" s="24" t="s">
        <v>249</v>
      </c>
    </row>
    <row r="188" spans="1:16" ht="191.25" x14ac:dyDescent="0.2">
      <c r="A188" t="s">
        <v>37</v>
      </c>
      <c r="E188" s="22" t="s">
        <v>233</v>
      </c>
    </row>
    <row r="189" spans="1:16" x14ac:dyDescent="0.2">
      <c r="A189" s="12" t="s">
        <v>32</v>
      </c>
      <c r="B189" s="16" t="s">
        <v>250</v>
      </c>
      <c r="C189" s="16" t="s">
        <v>251</v>
      </c>
      <c r="D189" s="12" t="s">
        <v>33</v>
      </c>
      <c r="E189" s="17" t="s">
        <v>252</v>
      </c>
      <c r="F189" s="18" t="s">
        <v>253</v>
      </c>
      <c r="G189" s="19">
        <v>1022.64</v>
      </c>
      <c r="H189" s="20">
        <v>0</v>
      </c>
      <c r="I189" s="20">
        <f>ROUND(ROUND(H189,2)*ROUND(G189,3),2)</f>
        <v>0</v>
      </c>
      <c r="O189">
        <f>(I189*21)/100</f>
        <v>0</v>
      </c>
      <c r="P189" t="s">
        <v>13</v>
      </c>
    </row>
    <row r="190" spans="1:16" x14ac:dyDescent="0.2">
      <c r="A190" s="21" t="s">
        <v>35</v>
      </c>
      <c r="E190" s="22" t="s">
        <v>33</v>
      </c>
    </row>
    <row r="191" spans="1:16" ht="51" x14ac:dyDescent="0.2">
      <c r="A191" s="23" t="s">
        <v>36</v>
      </c>
      <c r="E191" s="24" t="s">
        <v>254</v>
      </c>
    </row>
    <row r="192" spans="1:16" ht="216.75" x14ac:dyDescent="0.2">
      <c r="A192" t="s">
        <v>37</v>
      </c>
      <c r="E192" s="22" t="s">
        <v>255</v>
      </c>
    </row>
    <row r="193" spans="1:18" ht="12.75" customHeight="1" x14ac:dyDescent="0.2">
      <c r="A193" s="5" t="s">
        <v>31</v>
      </c>
      <c r="B193" s="5"/>
      <c r="C193" s="25" t="s">
        <v>21</v>
      </c>
      <c r="D193" s="5"/>
      <c r="E193" s="14" t="s">
        <v>256</v>
      </c>
      <c r="F193" s="5"/>
      <c r="G193" s="5"/>
      <c r="H193" s="5"/>
      <c r="I193" s="26">
        <f>0+Q193</f>
        <v>0</v>
      </c>
      <c r="O193">
        <f>0+R193</f>
        <v>0</v>
      </c>
      <c r="Q193">
        <f>0+I194+I198+I202+I206+I210+I214</f>
        <v>0</v>
      </c>
      <c r="R193">
        <f>0+O194+O198+O202+O206+O210+O214</f>
        <v>0</v>
      </c>
    </row>
    <row r="194" spans="1:18" x14ac:dyDescent="0.2">
      <c r="A194" s="12" t="s">
        <v>32</v>
      </c>
      <c r="B194" s="56" t="s">
        <v>257</v>
      </c>
      <c r="C194" s="56" t="s">
        <v>258</v>
      </c>
      <c r="D194" s="57" t="s">
        <v>33</v>
      </c>
      <c r="E194" s="58" t="s">
        <v>259</v>
      </c>
      <c r="F194" s="59" t="s">
        <v>50</v>
      </c>
      <c r="G194" s="60">
        <v>275.03899999999999</v>
      </c>
      <c r="H194" s="61">
        <v>0</v>
      </c>
      <c r="I194" s="61">
        <f>ROUND(ROUND(H194,2)*ROUND(G194,3),2)</f>
        <v>0</v>
      </c>
      <c r="O194">
        <f>(I194*21)/100</f>
        <v>0</v>
      </c>
      <c r="P194" t="s">
        <v>13</v>
      </c>
    </row>
    <row r="195" spans="1:18" x14ac:dyDescent="0.2">
      <c r="A195" s="21" t="s">
        <v>35</v>
      </c>
      <c r="B195" s="62"/>
      <c r="C195" s="62"/>
      <c r="D195" s="62"/>
      <c r="E195" s="63" t="s">
        <v>33</v>
      </c>
      <c r="F195" s="62"/>
      <c r="G195" s="62"/>
      <c r="H195" s="62"/>
      <c r="I195" s="62"/>
    </row>
    <row r="196" spans="1:18" ht="51" x14ac:dyDescent="0.2">
      <c r="A196" s="23" t="s">
        <v>36</v>
      </c>
      <c r="B196" s="62"/>
      <c r="C196" s="62"/>
      <c r="D196" s="62"/>
      <c r="E196" s="64" t="s">
        <v>260</v>
      </c>
      <c r="F196" s="62"/>
      <c r="G196" s="62"/>
      <c r="H196" s="62"/>
      <c r="I196" s="62"/>
    </row>
    <row r="197" spans="1:18" ht="408" x14ac:dyDescent="0.2">
      <c r="A197" t="s">
        <v>37</v>
      </c>
      <c r="B197" s="62"/>
      <c r="C197" s="62"/>
      <c r="D197" s="62"/>
      <c r="E197" s="63" t="s">
        <v>393</v>
      </c>
      <c r="F197" s="62"/>
      <c r="G197" s="62"/>
      <c r="H197" s="62"/>
      <c r="I197" s="62"/>
    </row>
    <row r="198" spans="1:18" x14ac:dyDescent="0.2">
      <c r="A198" s="12" t="s">
        <v>32</v>
      </c>
      <c r="B198" s="16" t="s">
        <v>261</v>
      </c>
      <c r="C198" s="16" t="s">
        <v>262</v>
      </c>
      <c r="D198" s="12" t="s">
        <v>33</v>
      </c>
      <c r="E198" s="17" t="s">
        <v>263</v>
      </c>
      <c r="F198" s="18" t="s">
        <v>34</v>
      </c>
      <c r="G198" s="19">
        <v>2</v>
      </c>
      <c r="H198" s="20">
        <v>0</v>
      </c>
      <c r="I198" s="20">
        <f>ROUND(ROUND(H198,2)*ROUND(G198,3),2)</f>
        <v>0</v>
      </c>
      <c r="O198">
        <f>(I198*21)/100</f>
        <v>0</v>
      </c>
      <c r="P198" t="s">
        <v>13</v>
      </c>
    </row>
    <row r="199" spans="1:18" x14ac:dyDescent="0.2">
      <c r="A199" s="21" t="s">
        <v>35</v>
      </c>
      <c r="E199" s="22" t="s">
        <v>33</v>
      </c>
    </row>
    <row r="200" spans="1:18" ht="51" x14ac:dyDescent="0.2">
      <c r="A200" s="23" t="s">
        <v>36</v>
      </c>
      <c r="E200" s="24" t="s">
        <v>264</v>
      </c>
    </row>
    <row r="201" spans="1:18" ht="153" x14ac:dyDescent="0.2">
      <c r="A201" t="s">
        <v>37</v>
      </c>
      <c r="E201" s="22" t="s">
        <v>265</v>
      </c>
    </row>
    <row r="202" spans="1:18" x14ac:dyDescent="0.2">
      <c r="A202" s="12" t="s">
        <v>32</v>
      </c>
      <c r="B202" s="16" t="s">
        <v>266</v>
      </c>
      <c r="C202" s="16" t="s">
        <v>267</v>
      </c>
      <c r="D202" s="12" t="s">
        <v>33</v>
      </c>
      <c r="E202" s="17" t="s">
        <v>268</v>
      </c>
      <c r="F202" s="18" t="s">
        <v>34</v>
      </c>
      <c r="G202" s="19">
        <v>1</v>
      </c>
      <c r="H202" s="20">
        <v>0</v>
      </c>
      <c r="I202" s="20">
        <f>ROUND(ROUND(H202,2)*ROUND(G202,3),2)</f>
        <v>0</v>
      </c>
      <c r="O202">
        <f>(I202*21)/100</f>
        <v>0</v>
      </c>
      <c r="P202" t="s">
        <v>13</v>
      </c>
    </row>
    <row r="203" spans="1:18" x14ac:dyDescent="0.2">
      <c r="A203" s="21" t="s">
        <v>35</v>
      </c>
      <c r="E203" s="22" t="s">
        <v>33</v>
      </c>
    </row>
    <row r="204" spans="1:18" ht="51" x14ac:dyDescent="0.2">
      <c r="A204" s="23" t="s">
        <v>36</v>
      </c>
      <c r="E204" s="24" t="s">
        <v>269</v>
      </c>
    </row>
    <row r="205" spans="1:18" ht="153" x14ac:dyDescent="0.2">
      <c r="A205" t="s">
        <v>37</v>
      </c>
      <c r="E205" s="22" t="s">
        <v>265</v>
      </c>
    </row>
    <row r="206" spans="1:18" x14ac:dyDescent="0.2">
      <c r="A206" s="12" t="s">
        <v>32</v>
      </c>
      <c r="B206" s="16" t="s">
        <v>270</v>
      </c>
      <c r="C206" s="16" t="s">
        <v>271</v>
      </c>
      <c r="D206" s="12" t="s">
        <v>33</v>
      </c>
      <c r="E206" s="17" t="s">
        <v>272</v>
      </c>
      <c r="F206" s="18" t="s">
        <v>123</v>
      </c>
      <c r="G206" s="19">
        <v>46.14</v>
      </c>
      <c r="H206" s="20">
        <v>0</v>
      </c>
      <c r="I206" s="20">
        <f>ROUND(ROUND(H206,2)*ROUND(G206,3),2)</f>
        <v>0</v>
      </c>
      <c r="O206">
        <f>(I206*21)/100</f>
        <v>0</v>
      </c>
      <c r="P206" t="s">
        <v>13</v>
      </c>
    </row>
    <row r="207" spans="1:18" x14ac:dyDescent="0.2">
      <c r="A207" s="21" t="s">
        <v>35</v>
      </c>
      <c r="E207" s="22" t="s">
        <v>273</v>
      </c>
    </row>
    <row r="208" spans="1:18" ht="51" x14ac:dyDescent="0.2">
      <c r="A208" s="23" t="s">
        <v>36</v>
      </c>
      <c r="E208" s="24" t="s">
        <v>274</v>
      </c>
    </row>
    <row r="209" spans="1:18" ht="280.5" x14ac:dyDescent="0.2">
      <c r="A209" t="s">
        <v>37</v>
      </c>
      <c r="E209" s="22" t="s">
        <v>245</v>
      </c>
    </row>
    <row r="210" spans="1:18" x14ac:dyDescent="0.2">
      <c r="A210" s="12" t="s">
        <v>32</v>
      </c>
      <c r="B210" s="16" t="s">
        <v>275</v>
      </c>
      <c r="C210" s="16" t="s">
        <v>276</v>
      </c>
      <c r="D210" s="12" t="s">
        <v>33</v>
      </c>
      <c r="E210" s="17" t="s">
        <v>277</v>
      </c>
      <c r="F210" s="18" t="s">
        <v>123</v>
      </c>
      <c r="G210" s="19">
        <v>2.2759999999999998</v>
      </c>
      <c r="H210" s="20">
        <v>0</v>
      </c>
      <c r="I210" s="20">
        <f>ROUND(ROUND(H210,2)*ROUND(G210,3),2)</f>
        <v>0</v>
      </c>
      <c r="O210">
        <f>(I210*21)/100</f>
        <v>0</v>
      </c>
      <c r="P210" t="s">
        <v>13</v>
      </c>
    </row>
    <row r="211" spans="1:18" x14ac:dyDescent="0.2">
      <c r="A211" s="21" t="s">
        <v>35</v>
      </c>
      <c r="E211" s="22" t="s">
        <v>278</v>
      </c>
    </row>
    <row r="212" spans="1:18" ht="76.5" x14ac:dyDescent="0.2">
      <c r="A212" s="23" t="s">
        <v>36</v>
      </c>
      <c r="E212" s="24" t="s">
        <v>279</v>
      </c>
    </row>
    <row r="213" spans="1:18" ht="38.25" x14ac:dyDescent="0.2">
      <c r="A213" t="s">
        <v>37</v>
      </c>
      <c r="E213" s="22" t="s">
        <v>280</v>
      </c>
    </row>
    <row r="214" spans="1:18" x14ac:dyDescent="0.2">
      <c r="A214" s="12" t="s">
        <v>32</v>
      </c>
      <c r="B214" s="16" t="s">
        <v>281</v>
      </c>
      <c r="C214" s="16" t="s">
        <v>282</v>
      </c>
      <c r="D214" s="12" t="s">
        <v>33</v>
      </c>
      <c r="E214" s="17" t="s">
        <v>283</v>
      </c>
      <c r="F214" s="18" t="s">
        <v>98</v>
      </c>
      <c r="G214" s="19">
        <v>46.8</v>
      </c>
      <c r="H214" s="20">
        <v>0</v>
      </c>
      <c r="I214" s="20">
        <f>ROUND(ROUND(H214,2)*ROUND(G214,3),2)</f>
        <v>0</v>
      </c>
      <c r="O214">
        <f>(I214*21)/100</f>
        <v>0</v>
      </c>
      <c r="P214" t="s">
        <v>13</v>
      </c>
    </row>
    <row r="215" spans="1:18" x14ac:dyDescent="0.2">
      <c r="A215" s="21" t="s">
        <v>35</v>
      </c>
      <c r="E215" s="22" t="s">
        <v>284</v>
      </c>
    </row>
    <row r="216" spans="1:18" ht="51" x14ac:dyDescent="0.2">
      <c r="A216" s="23" t="s">
        <v>36</v>
      </c>
      <c r="E216" s="24" t="s">
        <v>285</v>
      </c>
    </row>
    <row r="217" spans="1:18" ht="76.5" x14ac:dyDescent="0.2">
      <c r="A217" t="s">
        <v>37</v>
      </c>
      <c r="E217" s="22" t="s">
        <v>286</v>
      </c>
    </row>
    <row r="218" spans="1:18" ht="12.75" customHeight="1" x14ac:dyDescent="0.2">
      <c r="A218" s="5" t="s">
        <v>31</v>
      </c>
      <c r="B218" s="5"/>
      <c r="C218" s="25" t="s">
        <v>23</v>
      </c>
      <c r="D218" s="5"/>
      <c r="E218" s="14" t="s">
        <v>287</v>
      </c>
      <c r="F218" s="5"/>
      <c r="G218" s="5"/>
      <c r="H218" s="5"/>
      <c r="I218" s="26">
        <f>0+Q218</f>
        <v>0</v>
      </c>
      <c r="O218">
        <f>0+R218</f>
        <v>0</v>
      </c>
      <c r="Q218" s="114">
        <f>0+I219+I223+I227</f>
        <v>0</v>
      </c>
      <c r="R218">
        <f>0+O219+O223</f>
        <v>0</v>
      </c>
    </row>
    <row r="219" spans="1:18" ht="25.5" x14ac:dyDescent="0.2">
      <c r="A219" s="12" t="s">
        <v>32</v>
      </c>
      <c r="B219" s="16" t="s">
        <v>288</v>
      </c>
      <c r="C219" s="16" t="s">
        <v>289</v>
      </c>
      <c r="D219" s="12" t="s">
        <v>33</v>
      </c>
      <c r="E219" s="17" t="s">
        <v>290</v>
      </c>
      <c r="F219" s="18" t="s">
        <v>123</v>
      </c>
      <c r="G219" s="19">
        <v>31.68</v>
      </c>
      <c r="H219" s="20">
        <v>0</v>
      </c>
      <c r="I219" s="20">
        <f>ROUND(ROUND(H219,2)*ROUND(G219,3),2)</f>
        <v>0</v>
      </c>
      <c r="O219">
        <f>(I219*21)/100</f>
        <v>0</v>
      </c>
      <c r="P219" t="s">
        <v>13</v>
      </c>
    </row>
    <row r="220" spans="1:18" x14ac:dyDescent="0.2">
      <c r="A220" s="21" t="s">
        <v>35</v>
      </c>
      <c r="E220" s="22" t="s">
        <v>291</v>
      </c>
    </row>
    <row r="221" spans="1:18" ht="51" x14ac:dyDescent="0.2">
      <c r="A221" s="23" t="s">
        <v>36</v>
      </c>
      <c r="E221" s="24" t="s">
        <v>292</v>
      </c>
    </row>
    <row r="222" spans="1:18" ht="178.5" x14ac:dyDescent="0.2">
      <c r="A222" t="s">
        <v>37</v>
      </c>
      <c r="E222" s="22" t="s">
        <v>293</v>
      </c>
    </row>
    <row r="223" spans="1:18" x14ac:dyDescent="0.2">
      <c r="A223" s="12" t="s">
        <v>32</v>
      </c>
      <c r="B223" s="16" t="s">
        <v>294</v>
      </c>
      <c r="C223" s="16" t="s">
        <v>295</v>
      </c>
      <c r="D223" s="12" t="s">
        <v>33</v>
      </c>
      <c r="E223" s="17" t="s">
        <v>296</v>
      </c>
      <c r="F223" s="18" t="s">
        <v>98</v>
      </c>
      <c r="G223" s="19">
        <v>2226</v>
      </c>
      <c r="H223" s="20">
        <v>0</v>
      </c>
      <c r="I223" s="20">
        <f>ROUND(ROUND(H223,2)*ROUND(G223,3),2)</f>
        <v>0</v>
      </c>
      <c r="O223">
        <f>(I223*21)/100</f>
        <v>0</v>
      </c>
      <c r="P223" t="s">
        <v>13</v>
      </c>
    </row>
    <row r="224" spans="1:18" ht="25.5" x14ac:dyDescent="0.2">
      <c r="A224" s="21" t="s">
        <v>35</v>
      </c>
      <c r="E224" s="22" t="s">
        <v>297</v>
      </c>
    </row>
    <row r="225" spans="1:18" ht="51" x14ac:dyDescent="0.2">
      <c r="A225" s="23" t="s">
        <v>36</v>
      </c>
      <c r="E225" s="24" t="s">
        <v>298</v>
      </c>
    </row>
    <row r="226" spans="1:18" ht="114.75" x14ac:dyDescent="0.2">
      <c r="A226" t="s">
        <v>37</v>
      </c>
      <c r="E226" s="22" t="s">
        <v>299</v>
      </c>
    </row>
    <row r="227" spans="1:18" x14ac:dyDescent="0.2">
      <c r="A227" s="74" t="s">
        <v>32</v>
      </c>
      <c r="B227" s="75">
        <v>69</v>
      </c>
      <c r="C227" s="76" t="s">
        <v>394</v>
      </c>
      <c r="D227" s="77"/>
      <c r="E227" s="78" t="s">
        <v>395</v>
      </c>
      <c r="F227" s="79" t="s">
        <v>98</v>
      </c>
      <c r="G227" s="80">
        <v>2226</v>
      </c>
      <c r="H227" s="81">
        <v>0</v>
      </c>
      <c r="I227" s="81">
        <f>ROUND(G227*H227,2)</f>
        <v>0</v>
      </c>
    </row>
    <row r="228" spans="1:18" x14ac:dyDescent="0.2">
      <c r="A228" s="82" t="s">
        <v>35</v>
      </c>
      <c r="B228" s="83"/>
      <c r="C228" s="84"/>
      <c r="D228" s="85"/>
      <c r="E228" s="78" t="s">
        <v>396</v>
      </c>
      <c r="F228" s="86"/>
      <c r="G228" s="87"/>
      <c r="H228" s="88"/>
      <c r="I228" s="88"/>
    </row>
    <row r="229" spans="1:18" ht="51" x14ac:dyDescent="0.2">
      <c r="A229" s="89" t="s">
        <v>36</v>
      </c>
      <c r="B229" s="90"/>
      <c r="C229" s="91"/>
      <c r="D229" s="92"/>
      <c r="E229" s="93" t="s">
        <v>397</v>
      </c>
      <c r="F229" s="94"/>
      <c r="G229" s="95"/>
      <c r="H229" s="96"/>
      <c r="I229" s="96"/>
    </row>
    <row r="230" spans="1:18" x14ac:dyDescent="0.2">
      <c r="A230" s="97" t="s">
        <v>37</v>
      </c>
      <c r="B230" s="98"/>
      <c r="C230" s="99"/>
      <c r="D230" s="100"/>
      <c r="E230" s="74" t="s">
        <v>191</v>
      </c>
      <c r="F230" s="101" t="s">
        <v>391</v>
      </c>
      <c r="G230" s="102"/>
      <c r="H230" s="103"/>
      <c r="I230" s="103"/>
    </row>
    <row r="231" spans="1:18" ht="12.75" customHeight="1" x14ac:dyDescent="0.2">
      <c r="A231" s="5" t="s">
        <v>31</v>
      </c>
      <c r="B231" s="5"/>
      <c r="C231" s="25" t="s">
        <v>38</v>
      </c>
      <c r="D231" s="5"/>
      <c r="E231" s="14" t="s">
        <v>300</v>
      </c>
      <c r="F231" s="5"/>
      <c r="G231" s="5"/>
      <c r="H231" s="5"/>
      <c r="I231" s="26">
        <f>0+Q231</f>
        <v>0</v>
      </c>
      <c r="O231">
        <f>0+R231</f>
        <v>0</v>
      </c>
      <c r="Q231">
        <f>0+I232+I236+I240+I244</f>
        <v>0</v>
      </c>
      <c r="R231">
        <f>0+O232+O236+O240+O244</f>
        <v>0</v>
      </c>
    </row>
    <row r="232" spans="1:18" ht="25.5" x14ac:dyDescent="0.2">
      <c r="A232" s="12" t="s">
        <v>32</v>
      </c>
      <c r="B232" s="16" t="s">
        <v>301</v>
      </c>
      <c r="C232" s="16" t="s">
        <v>302</v>
      </c>
      <c r="D232" s="12" t="s">
        <v>33</v>
      </c>
      <c r="E232" s="17" t="s">
        <v>303</v>
      </c>
      <c r="F232" s="18" t="s">
        <v>98</v>
      </c>
      <c r="G232" s="19">
        <v>111.245</v>
      </c>
      <c r="H232" s="20">
        <v>0</v>
      </c>
      <c r="I232" s="20">
        <f>ROUND(ROUND(H232,2)*ROUND(G232,3),2)</f>
        <v>0</v>
      </c>
      <c r="O232">
        <f>(I232*21)/100</f>
        <v>0</v>
      </c>
      <c r="P232" t="s">
        <v>13</v>
      </c>
    </row>
    <row r="233" spans="1:18" ht="38.25" x14ac:dyDescent="0.2">
      <c r="A233" s="21" t="s">
        <v>35</v>
      </c>
      <c r="E233" s="22" t="s">
        <v>304</v>
      </c>
    </row>
    <row r="234" spans="1:18" ht="51" x14ac:dyDescent="0.2">
      <c r="A234" s="23" t="s">
        <v>36</v>
      </c>
      <c r="E234" s="24" t="s">
        <v>305</v>
      </c>
    </row>
    <row r="235" spans="1:18" ht="140.25" x14ac:dyDescent="0.2">
      <c r="A235" t="s">
        <v>37</v>
      </c>
      <c r="E235" s="22" t="s">
        <v>306</v>
      </c>
    </row>
    <row r="236" spans="1:18" ht="25.5" x14ac:dyDescent="0.2">
      <c r="A236" s="12" t="s">
        <v>32</v>
      </c>
      <c r="B236" s="16" t="s">
        <v>307</v>
      </c>
      <c r="C236" s="16" t="s">
        <v>308</v>
      </c>
      <c r="D236" s="12" t="s">
        <v>33</v>
      </c>
      <c r="E236" s="17" t="s">
        <v>309</v>
      </c>
      <c r="F236" s="18" t="s">
        <v>98</v>
      </c>
      <c r="G236" s="19">
        <v>280.10000000000002</v>
      </c>
      <c r="H236" s="20">
        <v>0</v>
      </c>
      <c r="I236" s="20">
        <f>ROUND(ROUND(H236,2)*ROUND(G236,3),2)</f>
        <v>0</v>
      </c>
      <c r="O236">
        <f>(I236*21)/100</f>
        <v>0</v>
      </c>
      <c r="P236" t="s">
        <v>13</v>
      </c>
    </row>
    <row r="237" spans="1:18" ht="114.75" x14ac:dyDescent="0.2">
      <c r="A237" s="21" t="s">
        <v>35</v>
      </c>
      <c r="E237" s="22" t="s">
        <v>310</v>
      </c>
    </row>
    <row r="238" spans="1:18" ht="51" x14ac:dyDescent="0.2">
      <c r="A238" s="23" t="s">
        <v>36</v>
      </c>
      <c r="E238" s="24" t="s">
        <v>311</v>
      </c>
    </row>
    <row r="239" spans="1:18" ht="140.25" x14ac:dyDescent="0.2">
      <c r="A239" t="s">
        <v>37</v>
      </c>
      <c r="E239" s="22" t="s">
        <v>306</v>
      </c>
    </row>
    <row r="240" spans="1:18" x14ac:dyDescent="0.2">
      <c r="A240" s="12" t="s">
        <v>32</v>
      </c>
      <c r="B240" s="16" t="s">
        <v>312</v>
      </c>
      <c r="C240" s="16" t="s">
        <v>313</v>
      </c>
      <c r="D240" s="12" t="s">
        <v>33</v>
      </c>
      <c r="E240" s="17" t="s">
        <v>314</v>
      </c>
      <c r="F240" s="18" t="s">
        <v>98</v>
      </c>
      <c r="G240" s="19">
        <v>358.93299999999999</v>
      </c>
      <c r="H240" s="20">
        <v>0</v>
      </c>
      <c r="I240" s="20">
        <f>ROUND(ROUND(H240,2)*ROUND(G240,3),2)</f>
        <v>0</v>
      </c>
      <c r="O240">
        <f>(I240*21)/100</f>
        <v>0</v>
      </c>
      <c r="P240" t="s">
        <v>13</v>
      </c>
    </row>
    <row r="241" spans="1:18" ht="38.25" x14ac:dyDescent="0.2">
      <c r="A241" s="21" t="s">
        <v>35</v>
      </c>
      <c r="E241" s="22" t="s">
        <v>315</v>
      </c>
    </row>
    <row r="242" spans="1:18" ht="51" x14ac:dyDescent="0.2">
      <c r="A242" s="23" t="s">
        <v>36</v>
      </c>
      <c r="E242" s="24" t="s">
        <v>316</v>
      </c>
    </row>
    <row r="243" spans="1:18" ht="140.25" x14ac:dyDescent="0.2">
      <c r="A243" t="s">
        <v>37</v>
      </c>
      <c r="E243" s="22" t="s">
        <v>306</v>
      </c>
    </row>
    <row r="244" spans="1:18" x14ac:dyDescent="0.2">
      <c r="A244" s="12" t="s">
        <v>32</v>
      </c>
      <c r="B244" s="16" t="s">
        <v>317</v>
      </c>
      <c r="C244" s="16" t="s">
        <v>318</v>
      </c>
      <c r="D244" s="12" t="s">
        <v>33</v>
      </c>
      <c r="E244" s="17" t="s">
        <v>319</v>
      </c>
      <c r="F244" s="18" t="s">
        <v>320</v>
      </c>
      <c r="G244" s="19">
        <v>4</v>
      </c>
      <c r="H244" s="20">
        <v>0</v>
      </c>
      <c r="I244" s="20">
        <f>ROUND(ROUND(H244,2)*ROUND(G244,3),2)</f>
        <v>0</v>
      </c>
      <c r="O244">
        <f>(I244*21)/100</f>
        <v>0</v>
      </c>
      <c r="P244" t="s">
        <v>13</v>
      </c>
    </row>
    <row r="245" spans="1:18" x14ac:dyDescent="0.2">
      <c r="A245" s="21" t="s">
        <v>35</v>
      </c>
      <c r="E245" s="22" t="s">
        <v>321</v>
      </c>
    </row>
    <row r="246" spans="1:18" ht="51" x14ac:dyDescent="0.2">
      <c r="A246" s="23" t="s">
        <v>36</v>
      </c>
      <c r="E246" s="24" t="s">
        <v>322</v>
      </c>
    </row>
    <row r="247" spans="1:18" x14ac:dyDescent="0.2">
      <c r="A247" t="s">
        <v>37</v>
      </c>
      <c r="E247" s="22" t="s">
        <v>323</v>
      </c>
    </row>
    <row r="248" spans="1:18" ht="12.75" customHeight="1" x14ac:dyDescent="0.2">
      <c r="A248" s="5" t="s">
        <v>31</v>
      </c>
      <c r="B248" s="5"/>
      <c r="C248" s="25" t="s">
        <v>39</v>
      </c>
      <c r="D248" s="5"/>
      <c r="E248" s="14" t="s">
        <v>324</v>
      </c>
      <c r="F248" s="5"/>
      <c r="G248" s="5"/>
      <c r="H248" s="5"/>
      <c r="I248" s="26">
        <f>0+Q248</f>
        <v>0</v>
      </c>
      <c r="O248">
        <f>0+R248</f>
        <v>0</v>
      </c>
      <c r="Q248">
        <f>0+I249+I253+I257</f>
        <v>0</v>
      </c>
      <c r="R248">
        <f>0+O249+O253+O257</f>
        <v>0</v>
      </c>
    </row>
    <row r="249" spans="1:18" x14ac:dyDescent="0.2">
      <c r="A249" s="12" t="s">
        <v>32</v>
      </c>
      <c r="B249" s="16" t="s">
        <v>325</v>
      </c>
      <c r="C249" s="16" t="s">
        <v>326</v>
      </c>
      <c r="D249" s="12" t="s">
        <v>33</v>
      </c>
      <c r="E249" s="17" t="s">
        <v>327</v>
      </c>
      <c r="F249" s="18" t="s">
        <v>215</v>
      </c>
      <c r="G249" s="19">
        <v>19</v>
      </c>
      <c r="H249" s="20">
        <v>0</v>
      </c>
      <c r="I249" s="20">
        <f>ROUND(ROUND(H249,2)*ROUND(G249,3),2)</f>
        <v>0</v>
      </c>
      <c r="O249">
        <f>(I249*21)/100</f>
        <v>0</v>
      </c>
      <c r="P249" t="s">
        <v>13</v>
      </c>
    </row>
    <row r="250" spans="1:18" x14ac:dyDescent="0.2">
      <c r="A250" s="21" t="s">
        <v>35</v>
      </c>
      <c r="E250" s="22" t="s">
        <v>328</v>
      </c>
    </row>
    <row r="251" spans="1:18" ht="51" x14ac:dyDescent="0.2">
      <c r="A251" s="23" t="s">
        <v>36</v>
      </c>
      <c r="E251" s="24" t="s">
        <v>329</v>
      </c>
    </row>
    <row r="252" spans="1:18" ht="140.25" x14ac:dyDescent="0.2">
      <c r="A252" t="s">
        <v>37</v>
      </c>
      <c r="E252" s="22" t="s">
        <v>330</v>
      </c>
    </row>
    <row r="253" spans="1:18" x14ac:dyDescent="0.2">
      <c r="A253" s="12" t="s">
        <v>32</v>
      </c>
      <c r="B253" s="16" t="s">
        <v>331</v>
      </c>
      <c r="C253" s="16" t="s">
        <v>332</v>
      </c>
      <c r="D253" s="12" t="s">
        <v>33</v>
      </c>
      <c r="E253" s="17" t="s">
        <v>333</v>
      </c>
      <c r="F253" s="18" t="s">
        <v>215</v>
      </c>
      <c r="G253" s="19">
        <v>4.8</v>
      </c>
      <c r="H253" s="20">
        <v>0</v>
      </c>
      <c r="I253" s="20">
        <f>ROUND(ROUND(H253,2)*ROUND(G253,3),2)</f>
        <v>0</v>
      </c>
      <c r="O253">
        <f>(I253*21)/100</f>
        <v>0</v>
      </c>
      <c r="P253" t="s">
        <v>13</v>
      </c>
    </row>
    <row r="254" spans="1:18" x14ac:dyDescent="0.2">
      <c r="A254" s="21" t="s">
        <v>35</v>
      </c>
      <c r="E254" s="22" t="s">
        <v>33</v>
      </c>
    </row>
    <row r="255" spans="1:18" ht="51" x14ac:dyDescent="0.2">
      <c r="A255" s="23" t="s">
        <v>36</v>
      </c>
      <c r="E255" s="24" t="s">
        <v>334</v>
      </c>
    </row>
    <row r="256" spans="1:18" ht="178.5" x14ac:dyDescent="0.2">
      <c r="A256" t="s">
        <v>37</v>
      </c>
      <c r="E256" s="22" t="s">
        <v>335</v>
      </c>
    </row>
    <row r="257" spans="1:18" x14ac:dyDescent="0.2">
      <c r="A257" s="12" t="s">
        <v>32</v>
      </c>
      <c r="B257" s="16" t="s">
        <v>336</v>
      </c>
      <c r="C257" s="16" t="s">
        <v>337</v>
      </c>
      <c r="D257" s="12" t="s">
        <v>33</v>
      </c>
      <c r="E257" s="17" t="s">
        <v>338</v>
      </c>
      <c r="F257" s="18" t="s">
        <v>215</v>
      </c>
      <c r="G257" s="19">
        <v>12.7</v>
      </c>
      <c r="H257" s="20">
        <v>0</v>
      </c>
      <c r="I257" s="20">
        <f>ROUND(ROUND(H257,2)*ROUND(G257,3),2)</f>
        <v>0</v>
      </c>
      <c r="O257">
        <f>(I257*21)/100</f>
        <v>0</v>
      </c>
      <c r="P257" t="s">
        <v>13</v>
      </c>
    </row>
    <row r="258" spans="1:18" x14ac:dyDescent="0.2">
      <c r="A258" s="21" t="s">
        <v>35</v>
      </c>
      <c r="E258" s="22" t="s">
        <v>33</v>
      </c>
    </row>
    <row r="259" spans="1:18" ht="51" x14ac:dyDescent="0.2">
      <c r="A259" s="23" t="s">
        <v>36</v>
      </c>
      <c r="E259" s="24" t="s">
        <v>339</v>
      </c>
    </row>
    <row r="260" spans="1:18" ht="178.5" x14ac:dyDescent="0.2">
      <c r="A260" t="s">
        <v>37</v>
      </c>
      <c r="E260" s="22" t="s">
        <v>335</v>
      </c>
    </row>
    <row r="261" spans="1:18" ht="12.75" customHeight="1" x14ac:dyDescent="0.2">
      <c r="A261" s="5" t="s">
        <v>31</v>
      </c>
      <c r="B261" s="5"/>
      <c r="C261" s="25" t="s">
        <v>28</v>
      </c>
      <c r="D261" s="5"/>
      <c r="E261" s="14" t="s">
        <v>340</v>
      </c>
      <c r="F261" s="5"/>
      <c r="G261" s="5"/>
      <c r="H261" s="5"/>
      <c r="I261" s="26">
        <f>0+Q261</f>
        <v>0</v>
      </c>
      <c r="O261">
        <f>0+R261</f>
        <v>0</v>
      </c>
      <c r="Q261">
        <f>0+I262+I266+I270+I274+I278+I282+I286+I290+I294+I298</f>
        <v>0</v>
      </c>
      <c r="R261">
        <f>0+O262+O266+O270+O274+O278+O282+O286+O290+O294+O298</f>
        <v>0</v>
      </c>
    </row>
    <row r="262" spans="1:18" x14ac:dyDescent="0.2">
      <c r="A262" s="12" t="s">
        <v>32</v>
      </c>
      <c r="B262" s="16" t="s">
        <v>341</v>
      </c>
      <c r="C262" s="16" t="s">
        <v>342</v>
      </c>
      <c r="D262" s="12" t="s">
        <v>33</v>
      </c>
      <c r="E262" s="17" t="s">
        <v>343</v>
      </c>
      <c r="F262" s="18" t="s">
        <v>215</v>
      </c>
      <c r="G262" s="19">
        <v>16</v>
      </c>
      <c r="H262" s="20">
        <v>0</v>
      </c>
      <c r="I262" s="20">
        <f>ROUND(ROUND(H262,2)*ROUND(G262,3),2)</f>
        <v>0</v>
      </c>
      <c r="O262">
        <f>(I262*21)/100</f>
        <v>0</v>
      </c>
      <c r="P262" t="s">
        <v>13</v>
      </c>
    </row>
    <row r="263" spans="1:18" x14ac:dyDescent="0.2">
      <c r="A263" s="21" t="s">
        <v>35</v>
      </c>
      <c r="E263" s="22" t="s">
        <v>33</v>
      </c>
    </row>
    <row r="264" spans="1:18" ht="51" x14ac:dyDescent="0.2">
      <c r="A264" s="23" t="s">
        <v>36</v>
      </c>
      <c r="E264" s="24" t="s">
        <v>344</v>
      </c>
    </row>
    <row r="265" spans="1:18" ht="216.75" x14ac:dyDescent="0.2">
      <c r="A265" t="s">
        <v>37</v>
      </c>
      <c r="E265" s="22" t="s">
        <v>345</v>
      </c>
    </row>
    <row r="266" spans="1:18" x14ac:dyDescent="0.2">
      <c r="A266" s="12" t="s">
        <v>32</v>
      </c>
      <c r="B266" s="16" t="s">
        <v>346</v>
      </c>
      <c r="C266" s="16" t="s">
        <v>347</v>
      </c>
      <c r="D266" s="12" t="s">
        <v>33</v>
      </c>
      <c r="E266" s="17" t="s">
        <v>348</v>
      </c>
      <c r="F266" s="18" t="s">
        <v>34</v>
      </c>
      <c r="G266" s="19">
        <v>1</v>
      </c>
      <c r="H266" s="20">
        <v>0</v>
      </c>
      <c r="I266" s="20">
        <f>ROUND(ROUND(H266,2)*ROUND(G266,3),2)</f>
        <v>0</v>
      </c>
      <c r="O266">
        <f>(I266*21)/100</f>
        <v>0</v>
      </c>
      <c r="P266" t="s">
        <v>13</v>
      </c>
    </row>
    <row r="267" spans="1:18" x14ac:dyDescent="0.2">
      <c r="A267" s="21" t="s">
        <v>35</v>
      </c>
      <c r="E267" s="22" t="s">
        <v>33</v>
      </c>
    </row>
    <row r="268" spans="1:18" ht="51" x14ac:dyDescent="0.2">
      <c r="A268" s="23" t="s">
        <v>36</v>
      </c>
      <c r="E268" s="24" t="s">
        <v>269</v>
      </c>
    </row>
    <row r="269" spans="1:18" ht="89.25" x14ac:dyDescent="0.2">
      <c r="A269" t="s">
        <v>37</v>
      </c>
      <c r="E269" s="22" t="s">
        <v>349</v>
      </c>
    </row>
    <row r="270" spans="1:18" x14ac:dyDescent="0.2">
      <c r="A270" s="12" t="s">
        <v>32</v>
      </c>
      <c r="B270" s="16" t="s">
        <v>350</v>
      </c>
      <c r="C270" s="16" t="s">
        <v>351</v>
      </c>
      <c r="D270" s="12" t="s">
        <v>33</v>
      </c>
      <c r="E270" s="17" t="s">
        <v>352</v>
      </c>
      <c r="F270" s="18" t="s">
        <v>34</v>
      </c>
      <c r="G270" s="19">
        <v>1</v>
      </c>
      <c r="H270" s="20">
        <v>0</v>
      </c>
      <c r="I270" s="20">
        <f>ROUND(ROUND(H270,2)*ROUND(G270,3),2)</f>
        <v>0</v>
      </c>
      <c r="O270">
        <f>(I270*21)/100</f>
        <v>0</v>
      </c>
      <c r="P270" t="s">
        <v>13</v>
      </c>
    </row>
    <row r="271" spans="1:18" x14ac:dyDescent="0.2">
      <c r="A271" s="21" t="s">
        <v>35</v>
      </c>
      <c r="E271" s="22" t="s">
        <v>33</v>
      </c>
    </row>
    <row r="272" spans="1:18" ht="51" x14ac:dyDescent="0.2">
      <c r="A272" s="23" t="s">
        <v>36</v>
      </c>
      <c r="E272" s="24" t="s">
        <v>269</v>
      </c>
    </row>
    <row r="273" spans="1:16" ht="89.25" x14ac:dyDescent="0.2">
      <c r="A273" t="s">
        <v>37</v>
      </c>
      <c r="E273" s="22" t="s">
        <v>349</v>
      </c>
    </row>
    <row r="274" spans="1:16" x14ac:dyDescent="0.2">
      <c r="A274" s="12" t="s">
        <v>32</v>
      </c>
      <c r="B274" s="16" t="s">
        <v>353</v>
      </c>
      <c r="C274" s="16" t="s">
        <v>354</v>
      </c>
      <c r="D274" s="12" t="s">
        <v>33</v>
      </c>
      <c r="E274" s="17" t="s">
        <v>355</v>
      </c>
      <c r="F274" s="18" t="s">
        <v>123</v>
      </c>
      <c r="G274" s="19">
        <v>14.4</v>
      </c>
      <c r="H274" s="20">
        <v>0</v>
      </c>
      <c r="I274" s="20">
        <f>ROUND(ROUND(H274,2)*ROUND(G274,3),2)</f>
        <v>0</v>
      </c>
      <c r="O274">
        <f>(I274*21)/100</f>
        <v>0</v>
      </c>
      <c r="P274" t="s">
        <v>13</v>
      </c>
    </row>
    <row r="275" spans="1:16" x14ac:dyDescent="0.2">
      <c r="A275" s="21" t="s">
        <v>35</v>
      </c>
      <c r="E275" s="22" t="s">
        <v>356</v>
      </c>
    </row>
    <row r="276" spans="1:16" ht="51" x14ac:dyDescent="0.2">
      <c r="A276" s="23" t="s">
        <v>36</v>
      </c>
      <c r="E276" s="24" t="s">
        <v>357</v>
      </c>
    </row>
    <row r="277" spans="1:16" ht="280.5" x14ac:dyDescent="0.2">
      <c r="A277" t="s">
        <v>37</v>
      </c>
      <c r="E277" s="22" t="s">
        <v>245</v>
      </c>
    </row>
    <row r="278" spans="1:16" x14ac:dyDescent="0.2">
      <c r="A278" s="12" t="s">
        <v>32</v>
      </c>
      <c r="B278" s="16" t="s">
        <v>358</v>
      </c>
      <c r="C278" s="16" t="s">
        <v>359</v>
      </c>
      <c r="D278" s="12" t="s">
        <v>33</v>
      </c>
      <c r="E278" s="17" t="s">
        <v>360</v>
      </c>
      <c r="F278" s="18" t="s">
        <v>320</v>
      </c>
      <c r="G278" s="19">
        <v>2</v>
      </c>
      <c r="H278" s="20">
        <v>0</v>
      </c>
      <c r="I278" s="20">
        <f>ROUND(ROUND(H278,2)*ROUND(G278,3),2)</f>
        <v>0</v>
      </c>
      <c r="O278">
        <f>(I278*21)/100</f>
        <v>0</v>
      </c>
      <c r="P278" t="s">
        <v>13</v>
      </c>
    </row>
    <row r="279" spans="1:16" x14ac:dyDescent="0.2">
      <c r="A279" s="21" t="s">
        <v>35</v>
      </c>
      <c r="E279" s="22" t="s">
        <v>361</v>
      </c>
    </row>
    <row r="280" spans="1:16" ht="51" x14ac:dyDescent="0.2">
      <c r="A280" s="23" t="s">
        <v>36</v>
      </c>
      <c r="E280" s="24" t="s">
        <v>264</v>
      </c>
    </row>
    <row r="281" spans="1:16" ht="280.5" x14ac:dyDescent="0.2">
      <c r="A281" t="s">
        <v>37</v>
      </c>
      <c r="E281" s="22" t="s">
        <v>245</v>
      </c>
    </row>
    <row r="282" spans="1:16" x14ac:dyDescent="0.2">
      <c r="A282" s="12" t="s">
        <v>32</v>
      </c>
      <c r="B282" s="56" t="s">
        <v>362</v>
      </c>
      <c r="C282" s="56" t="s">
        <v>363</v>
      </c>
      <c r="D282" s="57" t="s">
        <v>33</v>
      </c>
      <c r="E282" s="58" t="s">
        <v>364</v>
      </c>
      <c r="F282" s="59" t="s">
        <v>253</v>
      </c>
      <c r="G282" s="60">
        <v>9317</v>
      </c>
      <c r="H282" s="61">
        <v>0</v>
      </c>
      <c r="I282" s="61">
        <f>ROUND(ROUND(H282,2)*ROUND(G282,3),2)</f>
        <v>0</v>
      </c>
      <c r="O282">
        <f>(I282*21)/100</f>
        <v>0</v>
      </c>
      <c r="P282" t="s">
        <v>13</v>
      </c>
    </row>
    <row r="283" spans="1:16" ht="25.5" x14ac:dyDescent="0.2">
      <c r="A283" s="21" t="s">
        <v>35</v>
      </c>
      <c r="B283" s="62"/>
      <c r="C283" s="62"/>
      <c r="D283" s="62"/>
      <c r="E283" s="63" t="s">
        <v>365</v>
      </c>
      <c r="F283" s="62"/>
      <c r="G283" s="62"/>
      <c r="H283" s="62"/>
      <c r="I283" s="62"/>
    </row>
    <row r="284" spans="1:16" ht="51" x14ac:dyDescent="0.2">
      <c r="A284" s="23" t="s">
        <v>36</v>
      </c>
      <c r="B284" s="62"/>
      <c r="C284" s="62"/>
      <c r="D284" s="62"/>
      <c r="E284" s="64" t="s">
        <v>366</v>
      </c>
      <c r="F284" s="62"/>
      <c r="G284" s="62"/>
      <c r="H284" s="62"/>
      <c r="I284" s="62"/>
    </row>
    <row r="285" spans="1:16" ht="242.25" x14ac:dyDescent="0.2">
      <c r="A285" t="s">
        <v>37</v>
      </c>
      <c r="B285" s="62"/>
      <c r="C285" s="62"/>
      <c r="D285" s="62"/>
      <c r="E285" s="63" t="s">
        <v>367</v>
      </c>
      <c r="F285" s="62"/>
      <c r="G285" s="62"/>
      <c r="H285" s="62"/>
      <c r="I285" s="62"/>
    </row>
    <row r="286" spans="1:16" ht="25.5" x14ac:dyDescent="0.2">
      <c r="A286" s="12" t="s">
        <v>32</v>
      </c>
      <c r="B286" s="16" t="s">
        <v>368</v>
      </c>
      <c r="C286" s="16" t="s">
        <v>369</v>
      </c>
      <c r="D286" s="12" t="s">
        <v>33</v>
      </c>
      <c r="E286" s="17" t="s">
        <v>370</v>
      </c>
      <c r="F286" s="18" t="s">
        <v>41</v>
      </c>
      <c r="G286" s="19">
        <v>1</v>
      </c>
      <c r="H286" s="20">
        <v>0</v>
      </c>
      <c r="I286" s="20">
        <f>ROUND(ROUND(H286,2)*ROUND(G286,3),2)</f>
        <v>0</v>
      </c>
      <c r="O286">
        <f>(I286*21)/100</f>
        <v>0</v>
      </c>
      <c r="P286" t="s">
        <v>13</v>
      </c>
    </row>
    <row r="287" spans="1:16" x14ac:dyDescent="0.2">
      <c r="A287" s="21" t="s">
        <v>35</v>
      </c>
      <c r="E287" s="22" t="s">
        <v>33</v>
      </c>
    </row>
    <row r="288" spans="1:16" ht="51" x14ac:dyDescent="0.2">
      <c r="A288" s="23" t="s">
        <v>36</v>
      </c>
      <c r="E288" s="24" t="s">
        <v>58</v>
      </c>
    </row>
    <row r="289" spans="1:16" ht="89.25" x14ac:dyDescent="0.2">
      <c r="A289" t="s">
        <v>37</v>
      </c>
      <c r="E289" s="22" t="s">
        <v>371</v>
      </c>
    </row>
    <row r="290" spans="1:16" x14ac:dyDescent="0.2">
      <c r="A290" s="12" t="s">
        <v>32</v>
      </c>
      <c r="B290" s="16" t="s">
        <v>372</v>
      </c>
      <c r="C290" s="16" t="s">
        <v>373</v>
      </c>
      <c r="D290" s="12" t="s">
        <v>33</v>
      </c>
      <c r="E290" s="17" t="s">
        <v>374</v>
      </c>
      <c r="F290" s="18" t="s">
        <v>123</v>
      </c>
      <c r="G290" s="19">
        <v>637.32000000000005</v>
      </c>
      <c r="H290" s="20">
        <v>0</v>
      </c>
      <c r="I290" s="20">
        <f>ROUND(ROUND(H290,2)*ROUND(G290,3),2)</f>
        <v>0</v>
      </c>
      <c r="O290">
        <f>(I290*21)/100</f>
        <v>0</v>
      </c>
      <c r="P290" t="s">
        <v>13</v>
      </c>
    </row>
    <row r="291" spans="1:16" x14ac:dyDescent="0.2">
      <c r="A291" s="21" t="s">
        <v>35</v>
      </c>
      <c r="E291" s="22" t="s">
        <v>375</v>
      </c>
    </row>
    <row r="292" spans="1:16" ht="51" x14ac:dyDescent="0.2">
      <c r="A292" s="23" t="s">
        <v>36</v>
      </c>
      <c r="E292" s="24" t="s">
        <v>376</v>
      </c>
    </row>
    <row r="293" spans="1:16" ht="89.25" x14ac:dyDescent="0.2">
      <c r="A293" t="s">
        <v>37</v>
      </c>
      <c r="E293" s="22" t="s">
        <v>371</v>
      </c>
    </row>
    <row r="294" spans="1:16" x14ac:dyDescent="0.2">
      <c r="A294" s="12" t="s">
        <v>32</v>
      </c>
      <c r="B294" s="16" t="s">
        <v>377</v>
      </c>
      <c r="C294" s="16" t="s">
        <v>378</v>
      </c>
      <c r="D294" s="12" t="s">
        <v>33</v>
      </c>
      <c r="E294" s="17" t="s">
        <v>379</v>
      </c>
      <c r="F294" s="18" t="s">
        <v>123</v>
      </c>
      <c r="G294" s="19">
        <v>28.8</v>
      </c>
      <c r="H294" s="20">
        <v>0</v>
      </c>
      <c r="I294" s="20">
        <f>ROUND(ROUND(H294,2)*ROUND(G294,3),2)</f>
        <v>0</v>
      </c>
      <c r="O294">
        <f>(I294*21)/100</f>
        <v>0</v>
      </c>
      <c r="P294" t="s">
        <v>13</v>
      </c>
    </row>
    <row r="295" spans="1:16" x14ac:dyDescent="0.2">
      <c r="A295" s="21" t="s">
        <v>35</v>
      </c>
      <c r="E295" s="22" t="s">
        <v>380</v>
      </c>
    </row>
    <row r="296" spans="1:16" ht="51" x14ac:dyDescent="0.2">
      <c r="A296" s="23" t="s">
        <v>36</v>
      </c>
      <c r="E296" s="24" t="s">
        <v>381</v>
      </c>
    </row>
    <row r="297" spans="1:16" ht="89.25" x14ac:dyDescent="0.2">
      <c r="A297" t="s">
        <v>37</v>
      </c>
      <c r="E297" s="22" t="s">
        <v>371</v>
      </c>
    </row>
    <row r="298" spans="1:16" x14ac:dyDescent="0.2">
      <c r="A298" s="12" t="s">
        <v>32</v>
      </c>
      <c r="B298" s="16" t="s">
        <v>382</v>
      </c>
      <c r="C298" s="16" t="s">
        <v>383</v>
      </c>
      <c r="D298" s="12" t="s">
        <v>33</v>
      </c>
      <c r="E298" s="17" t="s">
        <v>384</v>
      </c>
      <c r="F298" s="18" t="s">
        <v>123</v>
      </c>
      <c r="G298" s="19">
        <v>11.1</v>
      </c>
      <c r="H298" s="20">
        <v>0</v>
      </c>
      <c r="I298" s="20">
        <f>ROUND(ROUND(H298,2)*ROUND(G298,3),2)</f>
        <v>0</v>
      </c>
      <c r="O298">
        <f>(I298*21)/100</f>
        <v>0</v>
      </c>
      <c r="P298" t="s">
        <v>13</v>
      </c>
    </row>
    <row r="299" spans="1:16" x14ac:dyDescent="0.2">
      <c r="A299" s="21" t="s">
        <v>35</v>
      </c>
      <c r="E299" s="22" t="s">
        <v>385</v>
      </c>
    </row>
    <row r="300" spans="1:16" ht="51" x14ac:dyDescent="0.2">
      <c r="A300" s="23" t="s">
        <v>36</v>
      </c>
      <c r="E300" s="24" t="s">
        <v>386</v>
      </c>
    </row>
    <row r="301" spans="1:16" ht="89.25" x14ac:dyDescent="0.2">
      <c r="A301" t="s">
        <v>37</v>
      </c>
      <c r="E301" s="22" t="s">
        <v>371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conditionalFormatting sqref="G144:G147">
    <cfRule type="expression" dxfId="2" priority="3">
      <formula>AND(ISNUMBER($G144),$G144=0)</formula>
    </cfRule>
  </conditionalFormatting>
  <conditionalFormatting sqref="G227:G230">
    <cfRule type="expression" dxfId="1" priority="2">
      <formula>AND(ISNUMBER($G227),$G227=0)</formula>
    </cfRule>
  </conditionalFormatting>
  <conditionalFormatting sqref="G75:G82">
    <cfRule type="expression" dxfId="0" priority="1">
      <formula>AND(ISNUMBER($G75),$G75=0)</formula>
    </cfRule>
  </conditionalFormatting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Mojrová Martina Ing.</cp:lastModifiedBy>
  <dcterms:created xsi:type="dcterms:W3CDTF">2020-07-08T09:31:27Z</dcterms:created>
  <dcterms:modified xsi:type="dcterms:W3CDTF">2020-10-26T09:39:51Z</dcterms:modified>
</cp:coreProperties>
</file>